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theme/themeOverride2.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U:\DPS\PG\PGE\ETUDES-STATS\06_Publications_événements\QRS_les brèves\n°35 chiffres clés 2023 hosp CNRACL et IRCANTEC\"/>
    </mc:Choice>
  </mc:AlternateContent>
  <xr:revisionPtr revIDLastSave="0" documentId="8_{03BC1FAC-3993-4883-808B-ACDB6BD66118}" xr6:coauthVersionLast="47" xr6:coauthVersionMax="47" xr10:uidLastSave="{00000000-0000-0000-0000-000000000000}"/>
  <bookViews>
    <workbookView xWindow="-120" yWindow="-120" windowWidth="29040" windowHeight="15720" tabRatio="885" xr2:uid="{00000000-000D-0000-FFFF-FFFF00000000}"/>
  </bookViews>
  <sheets>
    <sheet name="Champs de l'étude" sheetId="19" r:id="rId1"/>
    <sheet name="Effectifs des agents" sheetId="3" r:id="rId2"/>
    <sheet name="Evolution effectifs agents" sheetId="35" r:id="rId3"/>
    <sheet name="Pyramide ages fonctionnaires" sheetId="32" r:id="rId4"/>
    <sheet name="Pyramide âges salariés" sheetId="33" r:id="rId5"/>
    <sheet name="Agents par famille" sheetId="10" r:id="rId6"/>
    <sheet name="Correspondances" sheetId="26" state="hidden" r:id="rId7"/>
    <sheet name="Agents par region" sheetId="14" r:id="rId8"/>
    <sheet name="Effectif employeurs" sheetId="34" r:id="rId9"/>
    <sheet name="Evol Effectif employeurs" sheetId="12" r:id="rId10"/>
    <sheet name="Types d'employeurs" sheetId="7" r:id="rId11"/>
    <sheet name="Employeurs par region" sheetId="23" r:id="rId12"/>
    <sheet name="Carte - Employeurs par region" sheetId="31" r:id="rId13"/>
  </sheets>
  <definedNames>
    <definedName name="_xlnm._FilterDatabase" localSheetId="5" hidden="1">'Agents par famille'!#REF!</definedName>
    <definedName name="a" localSheetId="7">#REF!</definedName>
    <definedName name="a" localSheetId="3">#REF!</definedName>
    <definedName name="a" localSheetId="4">#REF!</definedName>
    <definedName name="a">#REF!</definedName>
    <definedName name="_xlnm.Database" localSheetId="7">#REF!</definedName>
    <definedName name="_xlnm.Database">#REF!</definedName>
    <definedName name="DDEF" localSheetId="7">#REF!</definedName>
    <definedName name="DDEF">#REF!</definedName>
    <definedName name="DDEF_P" localSheetId="7">#REF!</definedName>
    <definedName name="DDEF_P">#REF!</definedName>
    <definedName name="DDEH" localSheetId="7">#REF!</definedName>
    <definedName name="DDEH">#REF!</definedName>
    <definedName name="DDEH_P" localSheetId="7">#REF!</definedName>
    <definedName name="DDEH_P">#REF!</definedName>
    <definedName name="DDET" localSheetId="7">#REF!</definedName>
    <definedName name="DDET">#REF!</definedName>
    <definedName name="DDET_P" localSheetId="7">#REF!</definedName>
    <definedName name="DDET_P">#REF!</definedName>
    <definedName name="DDIF" localSheetId="7">#REF!</definedName>
    <definedName name="DDIF">#REF!</definedName>
    <definedName name="DDIF_P" localSheetId="7">#REF!</definedName>
    <definedName name="DDIF_P">#REF!</definedName>
    <definedName name="DDIH" localSheetId="7">#REF!</definedName>
    <definedName name="DDIH">#REF!</definedName>
    <definedName name="DDIH_P" localSheetId="7">#REF!</definedName>
    <definedName name="DDIH_P">#REF!</definedName>
    <definedName name="DDIT" localSheetId="7">#REF!</definedName>
    <definedName name="DDIT">#REF!</definedName>
    <definedName name="DDIT_P" localSheetId="7">#REF!</definedName>
    <definedName name="DDIT_P">#REF!</definedName>
    <definedName name="FTOT" localSheetId="7">#REF!</definedName>
    <definedName name="FTOT">#REF!</definedName>
    <definedName name="FTOT_P" localSheetId="7">#REF!</definedName>
    <definedName name="FTOT_P">#REF!</definedName>
    <definedName name="HTOT" localSheetId="7">#REF!</definedName>
    <definedName name="HTOT">#REF!</definedName>
    <definedName name="HTOT_P" localSheetId="7">#REF!</definedName>
    <definedName name="HTOT_P">#REF!</definedName>
    <definedName name="IDEF" localSheetId="7">#REF!</definedName>
    <definedName name="IDEF">#REF!</definedName>
    <definedName name="idef_p" localSheetId="7">#REF!</definedName>
    <definedName name="idef_p">#REF!</definedName>
    <definedName name="IDEH" localSheetId="7">#REF!</definedName>
    <definedName name="IDEH">#REF!</definedName>
    <definedName name="ideh_p" localSheetId="7">#REF!</definedName>
    <definedName name="ideh_p">#REF!</definedName>
    <definedName name="IDIF" localSheetId="7">#REF!</definedName>
    <definedName name="IDIF">#REF!</definedName>
    <definedName name="idif_p" localSheetId="7">#REF!</definedName>
    <definedName name="idif_p">#REF!</definedName>
    <definedName name="IDIH" localSheetId="7">#REF!</definedName>
    <definedName name="IDIH">#REF!</definedName>
    <definedName name="idih_p" localSheetId="7">#REF!</definedName>
    <definedName name="idih_p">#REF!</definedName>
    <definedName name="INVF" localSheetId="7">#REF!</definedName>
    <definedName name="INVF">#REF!</definedName>
    <definedName name="INVF_P" localSheetId="7">#REF!</definedName>
    <definedName name="INVF_P">#REF!</definedName>
    <definedName name="INVH" localSheetId="7">#REF!</definedName>
    <definedName name="INVH">#REF!</definedName>
    <definedName name="INVH_P" localSheetId="7">#REF!</definedName>
    <definedName name="INVH_P">#REF!</definedName>
    <definedName name="INVT" localSheetId="7">#REF!</definedName>
    <definedName name="INVT">#REF!</definedName>
    <definedName name="INVT_P" localSheetId="7">#REF!</definedName>
    <definedName name="INVT_P">#REF!</definedName>
    <definedName name="PENSTOT" localSheetId="7">#REF!</definedName>
    <definedName name="PENSTOT">#REF!</definedName>
    <definedName name="PENSTOT_P" localSheetId="7">#REF!</definedName>
    <definedName name="PENSTOT_P">#REF!</definedName>
    <definedName name="Table" localSheetId="7">#REF!</definedName>
    <definedName name="Table">#REF!</definedName>
    <definedName name="VDEF" localSheetId="7">#REF!</definedName>
    <definedName name="VDEF">#REF!</definedName>
    <definedName name="vdef_p" localSheetId="7">#REF!</definedName>
    <definedName name="vdef_p">#REF!</definedName>
    <definedName name="VDEH" localSheetId="7">#REF!</definedName>
    <definedName name="VDEH">#REF!</definedName>
    <definedName name="vdeh_p" localSheetId="7">#REF!</definedName>
    <definedName name="vdeh_p">#REF!</definedName>
    <definedName name="VDIF" localSheetId="7">#REF!</definedName>
    <definedName name="VDIF">#REF!</definedName>
    <definedName name="vdif_p" localSheetId="7">#REF!</definedName>
    <definedName name="vdif_p">#REF!</definedName>
    <definedName name="VDIH" localSheetId="7">#REF!</definedName>
    <definedName name="VDIH">#REF!</definedName>
    <definedName name="vdih_p" localSheetId="7">#REF!</definedName>
    <definedName name="vdih_p">#REF!</definedName>
    <definedName name="VIEF" localSheetId="7">#REF!</definedName>
    <definedName name="VIEF">#REF!</definedName>
    <definedName name="VIEF_P" localSheetId="7">#REF!</definedName>
    <definedName name="VIEF_P">#REF!</definedName>
    <definedName name="VIEH" localSheetId="7">#REF!</definedName>
    <definedName name="VIEH">#REF!</definedName>
    <definedName name="VIEH_P" localSheetId="7">#REF!</definedName>
    <definedName name="VIEH_P">#REF!</definedName>
    <definedName name="VIET" localSheetId="7">#REF!</definedName>
    <definedName name="VIET">#REF!</definedName>
    <definedName name="VIET_P" localSheetId="7">#REF!</definedName>
    <definedName name="VIET_P">#REF!</definedName>
    <definedName name="_xlnm.Print_Area" localSheetId="8">'Effectif employeurs'!#REF!</definedName>
    <definedName name="_xlnm.Print_Area" localSheetId="9">'Evol Effectif employeurs'!$A$1:$A$7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 i="7" l="1"/>
  <c r="D5" i="7"/>
  <c r="F58" i="32"/>
  <c r="Q10" i="35"/>
  <c r="Q9" i="35"/>
  <c r="P10" i="35"/>
  <c r="P9" i="35"/>
  <c r="C59" i="33" l="1"/>
  <c r="B59" i="33"/>
  <c r="C59" i="32"/>
  <c r="B59" i="32"/>
  <c r="O10" i="35"/>
  <c r="O9" i="35"/>
  <c r="C9" i="35"/>
  <c r="F12" i="7"/>
  <c r="E13" i="7"/>
  <c r="F9" i="7" s="1"/>
  <c r="D12" i="10"/>
  <c r="D8" i="3"/>
  <c r="D7" i="3" s="1"/>
  <c r="D10" i="35"/>
  <c r="E10" i="35"/>
  <c r="F10" i="35"/>
  <c r="G10" i="35"/>
  <c r="H10" i="35"/>
  <c r="I10" i="35"/>
  <c r="J10" i="35"/>
  <c r="K10" i="35"/>
  <c r="L10" i="35"/>
  <c r="M10" i="35"/>
  <c r="N10" i="35"/>
  <c r="C10" i="35"/>
  <c r="F10" i="7" l="1"/>
  <c r="F11" i="7"/>
  <c r="F5" i="7"/>
  <c r="F6" i="7"/>
  <c r="F7" i="7"/>
  <c r="F8" i="7"/>
  <c r="D59" i="33"/>
  <c r="D5" i="3"/>
  <c r="C8" i="3"/>
  <c r="C5" i="3" s="1"/>
  <c r="N9" i="35"/>
  <c r="M9" i="35"/>
  <c r="L9" i="35"/>
  <c r="K9" i="35"/>
  <c r="J9" i="35"/>
  <c r="I9" i="35"/>
  <c r="H9" i="35"/>
  <c r="G9" i="35"/>
  <c r="F9" i="35"/>
  <c r="E9" i="35"/>
  <c r="D9" i="35"/>
  <c r="F13" i="7" l="1"/>
  <c r="C7" i="3"/>
  <c r="D58" i="33"/>
  <c r="D57" i="33"/>
  <c r="D56" i="33"/>
  <c r="D55" i="33"/>
  <c r="D54" i="33"/>
  <c r="D53" i="33"/>
  <c r="D52" i="33"/>
  <c r="D51" i="33"/>
  <c r="D50" i="33"/>
  <c r="D49" i="33"/>
  <c r="D48" i="33"/>
  <c r="D47" i="33"/>
  <c r="D46" i="33"/>
  <c r="D45" i="33"/>
  <c r="D44" i="33"/>
  <c r="D43" i="33"/>
  <c r="D42" i="33"/>
  <c r="D41" i="33"/>
  <c r="D40" i="33"/>
  <c r="D39" i="33"/>
  <c r="D38" i="33"/>
  <c r="D37" i="33"/>
  <c r="D36" i="33"/>
  <c r="D35" i="33"/>
  <c r="D34" i="33"/>
  <c r="D33" i="33"/>
  <c r="D32" i="33"/>
  <c r="D31" i="33"/>
  <c r="D30" i="33"/>
  <c r="D29" i="33"/>
  <c r="D28" i="33"/>
  <c r="D27" i="33"/>
  <c r="D26" i="33"/>
  <c r="D25" i="33"/>
  <c r="D24" i="33"/>
  <c r="D23" i="33"/>
  <c r="D22" i="33"/>
  <c r="D21" i="33"/>
  <c r="D20" i="33"/>
  <c r="D19" i="33"/>
  <c r="D18" i="33"/>
  <c r="D17" i="33"/>
  <c r="D16" i="33"/>
  <c r="D15" i="33"/>
  <c r="D14" i="33"/>
  <c r="D13" i="33"/>
  <c r="D12" i="33"/>
  <c r="D11" i="33"/>
  <c r="D10" i="33"/>
  <c r="D9" i="33"/>
  <c r="D8" i="33"/>
  <c r="D7" i="33"/>
  <c r="D6" i="33"/>
  <c r="D5" i="33"/>
  <c r="D4" i="33"/>
  <c r="C13" i="7" l="1"/>
  <c r="D11" i="7" l="1"/>
  <c r="D9" i="7"/>
  <c r="D8" i="7"/>
  <c r="D10" i="7"/>
  <c r="D12" i="7"/>
  <c r="D7" i="7"/>
  <c r="C19" i="23"/>
  <c r="D5" i="32"/>
  <c r="D6" i="32"/>
  <c r="D7" i="32"/>
  <c r="D8" i="32"/>
  <c r="D9" i="32"/>
  <c r="D10" i="32"/>
  <c r="D11" i="32"/>
  <c r="D12" i="32"/>
  <c r="D13" i="32"/>
  <c r="D14" i="32"/>
  <c r="D15" i="32"/>
  <c r="D16" i="32"/>
  <c r="D17" i="32"/>
  <c r="D18" i="32"/>
  <c r="D19" i="32"/>
  <c r="D20" i="32"/>
  <c r="D21" i="32"/>
  <c r="D22" i="32"/>
  <c r="D23" i="32"/>
  <c r="D24" i="32"/>
  <c r="D25" i="32"/>
  <c r="D26" i="32"/>
  <c r="D27" i="32"/>
  <c r="D28" i="32"/>
  <c r="D29" i="32"/>
  <c r="D30" i="32"/>
  <c r="D31" i="32"/>
  <c r="D32" i="32"/>
  <c r="D33" i="32"/>
  <c r="D34" i="32"/>
  <c r="D35" i="32"/>
  <c r="D36" i="32"/>
  <c r="D37" i="32"/>
  <c r="D38" i="32"/>
  <c r="D39" i="32"/>
  <c r="D40" i="32"/>
  <c r="D41" i="32"/>
  <c r="D42" i="32"/>
  <c r="D43" i="32"/>
  <c r="D44" i="32"/>
  <c r="D45" i="32"/>
  <c r="D46" i="32"/>
  <c r="D47" i="32"/>
  <c r="D48" i="32"/>
  <c r="D49" i="32"/>
  <c r="D50" i="32"/>
  <c r="D51" i="32"/>
  <c r="D52" i="32"/>
  <c r="D53" i="32"/>
  <c r="D54" i="32"/>
  <c r="D55" i="32"/>
  <c r="D56" i="32"/>
  <c r="D57" i="32"/>
  <c r="D58" i="32"/>
  <c r="D4" i="32"/>
  <c r="D13" i="7" l="1"/>
  <c r="D59" i="32"/>
  <c r="G6" i="33" l="1"/>
  <c r="C12" i="10"/>
  <c r="G58" i="33"/>
  <c r="F58" i="33"/>
  <c r="G56" i="33"/>
  <c r="G54" i="33"/>
  <c r="F54" i="33"/>
  <c r="G52" i="33"/>
  <c r="G50" i="33"/>
  <c r="F50" i="33"/>
  <c r="G48" i="33"/>
  <c r="G46" i="33"/>
  <c r="F46" i="33"/>
  <c r="G44" i="33"/>
  <c r="G42" i="33"/>
  <c r="F42" i="33"/>
  <c r="G40" i="33"/>
  <c r="G38" i="33"/>
  <c r="F38" i="33"/>
  <c r="G36" i="33"/>
  <c r="G34" i="33"/>
  <c r="F34" i="33"/>
  <c r="G32" i="33"/>
  <c r="G30" i="33"/>
  <c r="F30" i="33"/>
  <c r="G28" i="33"/>
  <c r="G26" i="33"/>
  <c r="F26" i="33"/>
  <c r="G24" i="33"/>
  <c r="G22" i="33"/>
  <c r="F22" i="33"/>
  <c r="G20" i="33"/>
  <c r="G18" i="33"/>
  <c r="F18" i="33"/>
  <c r="G16" i="33"/>
  <c r="G14" i="33"/>
  <c r="F14" i="33"/>
  <c r="G12" i="33"/>
  <c r="G10" i="33"/>
  <c r="F10" i="33"/>
  <c r="G8" i="33"/>
  <c r="F6" i="33"/>
  <c r="G4" i="33"/>
  <c r="G58" i="32"/>
  <c r="G57" i="32"/>
  <c r="F57" i="32"/>
  <c r="G56" i="32"/>
  <c r="F56" i="32"/>
  <c r="G55" i="32"/>
  <c r="F55" i="32"/>
  <c r="G54" i="32"/>
  <c r="F54" i="32"/>
  <c r="G53" i="32"/>
  <c r="F53" i="32"/>
  <c r="G52" i="32"/>
  <c r="F52" i="32"/>
  <c r="G51" i="32"/>
  <c r="F51" i="32"/>
  <c r="G50" i="32"/>
  <c r="F50" i="32"/>
  <c r="G49" i="32"/>
  <c r="F49" i="32"/>
  <c r="G48" i="32"/>
  <c r="F48" i="32"/>
  <c r="G47" i="32"/>
  <c r="F47" i="32"/>
  <c r="G46" i="32"/>
  <c r="F46" i="32"/>
  <c r="G45" i="32"/>
  <c r="F45" i="32"/>
  <c r="G44" i="32"/>
  <c r="F44" i="32"/>
  <c r="G43" i="32"/>
  <c r="F43" i="32"/>
  <c r="G42" i="32"/>
  <c r="F42" i="32"/>
  <c r="G41" i="32"/>
  <c r="F41" i="32"/>
  <c r="G40" i="32"/>
  <c r="F40" i="32"/>
  <c r="G39" i="32"/>
  <c r="F39" i="32"/>
  <c r="G38" i="32"/>
  <c r="F38" i="32"/>
  <c r="G37" i="32"/>
  <c r="F37" i="32"/>
  <c r="G36" i="32"/>
  <c r="F36" i="32"/>
  <c r="G35" i="32"/>
  <c r="F35" i="32"/>
  <c r="G34" i="32"/>
  <c r="F34" i="32"/>
  <c r="G33" i="32"/>
  <c r="F33" i="32"/>
  <c r="G32" i="32"/>
  <c r="F32" i="32"/>
  <c r="G31" i="32"/>
  <c r="F31" i="32"/>
  <c r="G30" i="32"/>
  <c r="F30" i="32"/>
  <c r="G29" i="32"/>
  <c r="F29" i="32"/>
  <c r="G28" i="32"/>
  <c r="F28" i="32"/>
  <c r="G27" i="32"/>
  <c r="F27" i="32"/>
  <c r="G26" i="32"/>
  <c r="F26" i="32"/>
  <c r="G25" i="32"/>
  <c r="F25" i="32"/>
  <c r="G24" i="32"/>
  <c r="F24" i="32"/>
  <c r="G23" i="32"/>
  <c r="F23" i="32"/>
  <c r="G22" i="32"/>
  <c r="F22" i="32"/>
  <c r="G21" i="32"/>
  <c r="F21" i="32"/>
  <c r="G20" i="32"/>
  <c r="F20" i="32"/>
  <c r="G19" i="32"/>
  <c r="F19" i="32"/>
  <c r="G18" i="32"/>
  <c r="F18" i="32"/>
  <c r="G17" i="32"/>
  <c r="F17" i="32"/>
  <c r="G16" i="32"/>
  <c r="F16" i="32"/>
  <c r="G15" i="32"/>
  <c r="F15" i="32"/>
  <c r="G14" i="32"/>
  <c r="F14" i="32"/>
  <c r="G13" i="32"/>
  <c r="F13" i="32"/>
  <c r="G12" i="32"/>
  <c r="F12" i="32"/>
  <c r="G11" i="32"/>
  <c r="F11" i="32"/>
  <c r="G10" i="32"/>
  <c r="F10" i="32"/>
  <c r="G9" i="32"/>
  <c r="F9" i="32"/>
  <c r="G8" i="32"/>
  <c r="F8" i="32"/>
  <c r="G7" i="32"/>
  <c r="F7" i="32"/>
  <c r="G6" i="32"/>
  <c r="F6" i="32"/>
  <c r="G5" i="32"/>
  <c r="F5" i="32"/>
  <c r="G4" i="32"/>
  <c r="F4" i="32"/>
  <c r="G57" i="33"/>
  <c r="F57" i="33"/>
  <c r="F56" i="33"/>
  <c r="G55" i="33"/>
  <c r="F55" i="33"/>
  <c r="G53" i="33"/>
  <c r="F53" i="33"/>
  <c r="F52" i="33"/>
  <c r="G51" i="33"/>
  <c r="F51" i="33"/>
  <c r="G49" i="33"/>
  <c r="F49" i="33"/>
  <c r="F48" i="33"/>
  <c r="G47" i="33"/>
  <c r="F47" i="33"/>
  <c r="G45" i="33"/>
  <c r="F45" i="33"/>
  <c r="F44" i="33"/>
  <c r="G43" i="33"/>
  <c r="F43" i="33"/>
  <c r="G41" i="33"/>
  <c r="F41" i="33"/>
  <c r="F40" i="33"/>
  <c r="G39" i="33"/>
  <c r="F39" i="33"/>
  <c r="G37" i="33"/>
  <c r="F37" i="33"/>
  <c r="F36" i="33"/>
  <c r="G35" i="33"/>
  <c r="F35" i="33"/>
  <c r="G33" i="33"/>
  <c r="F33" i="33"/>
  <c r="F32" i="33"/>
  <c r="G31" i="33"/>
  <c r="F31" i="33"/>
  <c r="G29" i="33"/>
  <c r="F29" i="33"/>
  <c r="F28" i="33"/>
  <c r="G27" i="33"/>
  <c r="F27" i="33"/>
  <c r="G25" i="33"/>
  <c r="F25" i="33"/>
  <c r="F24" i="33"/>
  <c r="G23" i="33"/>
  <c r="F23" i="33"/>
  <c r="G21" i="33"/>
  <c r="F21" i="33"/>
  <c r="F20" i="33"/>
  <c r="G19" i="33"/>
  <c r="F19" i="33"/>
  <c r="G17" i="33"/>
  <c r="F17" i="33"/>
  <c r="F16" i="33"/>
  <c r="G15" i="33"/>
  <c r="F15" i="33"/>
  <c r="G13" i="33"/>
  <c r="F13" i="33"/>
  <c r="F12" i="33"/>
  <c r="G11" i="33"/>
  <c r="F11" i="33"/>
  <c r="G9" i="33"/>
  <c r="F9" i="33"/>
  <c r="F8" i="33"/>
  <c r="G7" i="33"/>
  <c r="F7" i="33"/>
  <c r="G5" i="33"/>
  <c r="F5" i="33"/>
  <c r="F4" i="33"/>
</calcChain>
</file>

<file path=xl/sharedStrings.xml><?xml version="1.0" encoding="utf-8"?>
<sst xmlns="http://schemas.openxmlformats.org/spreadsheetml/2006/main" count="207" uniqueCount="135">
  <si>
    <t>Homme</t>
  </si>
  <si>
    <t>Femme</t>
  </si>
  <si>
    <t>Total</t>
  </si>
  <si>
    <t>TOTAL</t>
  </si>
  <si>
    <t>Type d'établissements employeurs</t>
  </si>
  <si>
    <t>Bretagne</t>
  </si>
  <si>
    <t>Corse</t>
  </si>
  <si>
    <t>Pays de la Loire</t>
  </si>
  <si>
    <t>Nombre d'employeurs</t>
  </si>
  <si>
    <t>Île-de-France</t>
  </si>
  <si>
    <t>Provence-Alpes-Côte d'Azur</t>
  </si>
  <si>
    <t>Region</t>
  </si>
  <si>
    <t>Auvergne-Rhône-Alpes</t>
  </si>
  <si>
    <t>Bourgogne-Franche-Comté</t>
  </si>
  <si>
    <t>Centre-Val-de-Loire</t>
  </si>
  <si>
    <t>Grand Est</t>
  </si>
  <si>
    <t>Hauts-de-France</t>
  </si>
  <si>
    <t>Normandie</t>
  </si>
  <si>
    <t>Occitanie</t>
  </si>
  <si>
    <t>CNRACL</t>
  </si>
  <si>
    <t>IRCANTEC</t>
  </si>
  <si>
    <t>Type d'employeurs</t>
  </si>
  <si>
    <t>Ircantec</t>
  </si>
  <si>
    <t>Employeurs CNRACL</t>
  </si>
  <si>
    <t>Employeurs Ircantec</t>
  </si>
  <si>
    <t xml:space="preserve">Fonctionnaires </t>
  </si>
  <si>
    <t>Ensemble</t>
  </si>
  <si>
    <t>Ircantec *</t>
  </si>
  <si>
    <t>%</t>
  </si>
  <si>
    <t>age</t>
  </si>
  <si>
    <t>Cette pyramide concerne les cotisants de 15 à 69 ans et non la totalité des cotisants</t>
  </si>
  <si>
    <t>Hommes</t>
  </si>
  <si>
    <t>Femmes</t>
  </si>
  <si>
    <t>en %</t>
  </si>
  <si>
    <t>Communes</t>
  </si>
  <si>
    <t>OPH</t>
  </si>
  <si>
    <t>Regions</t>
  </si>
  <si>
    <t>SDIS</t>
  </si>
  <si>
    <t>Syndicats</t>
  </si>
  <si>
    <t>sousfamille_code</t>
  </si>
  <si>
    <t>TC00</t>
  </si>
  <si>
    <t>TD00</t>
  </si>
  <si>
    <t>TE00</t>
  </si>
  <si>
    <t>TEDG</t>
  </si>
  <si>
    <t>TEDI</t>
  </si>
  <si>
    <t>TEDZ</t>
  </si>
  <si>
    <t>TEED</t>
  </si>
  <si>
    <t>TEIS</t>
  </si>
  <si>
    <t>TEIU</t>
  </si>
  <si>
    <t>TEIX</t>
  </si>
  <si>
    <t>TEIZ</t>
  </si>
  <si>
    <t>TEN0</t>
  </si>
  <si>
    <t>TENC</t>
  </si>
  <si>
    <t>TENM</t>
  </si>
  <si>
    <t>TENU</t>
  </si>
  <si>
    <t>TENZ</t>
  </si>
  <si>
    <t>TER0</t>
  </si>
  <si>
    <t>TESE</t>
  </si>
  <si>
    <t>TESS</t>
  </si>
  <si>
    <t>TESZ</t>
  </si>
  <si>
    <t>TEZ0</t>
  </si>
  <si>
    <t>TR00</t>
  </si>
  <si>
    <t>TZ00</t>
  </si>
  <si>
    <t>rgt_coll</t>
  </si>
  <si>
    <t>Ctre daction sociale</t>
  </si>
  <si>
    <t>Autres coll terr</t>
  </si>
  <si>
    <t>Comm de communes, de ville</t>
  </si>
  <si>
    <t>Departements</t>
  </si>
  <si>
    <t>Metropole</t>
  </si>
  <si>
    <t>Comm urbaines, districts</t>
  </si>
  <si>
    <t>TEND</t>
  </si>
  <si>
    <t>TESH</t>
  </si>
  <si>
    <t>Cette correspondance est utilisée uniquement pour l'ircantec car cette variable rgt_coll existe déjà dans la cnr</t>
  </si>
  <si>
    <t>En nombre pour 100 habitants</t>
  </si>
  <si>
    <t>répartition des employeurs</t>
  </si>
  <si>
    <t>Salariés*</t>
  </si>
  <si>
    <t>nombre moyen d'agents par employeur</t>
  </si>
  <si>
    <t>Nouvelle-Aquitaine</t>
  </si>
  <si>
    <t>D.R.O.M et C.O.M</t>
  </si>
  <si>
    <t>2022/2021</t>
  </si>
  <si>
    <t>* Un cotisant peut être présent au sein de plusieurs établissements dans l'année</t>
  </si>
  <si>
    <t>Employeurs distincts</t>
  </si>
  <si>
    <t xml:space="preserve">Age </t>
  </si>
  <si>
    <t>Les âges moyens hommes et femmes sont calculés sur la totalité des cotisants</t>
  </si>
  <si>
    <t>DROM - COM</t>
  </si>
  <si>
    <t xml:space="preserve">Effectifs des personnels
(en milliers) </t>
  </si>
  <si>
    <t>2011/2010</t>
  </si>
  <si>
    <t>2012/2011</t>
  </si>
  <si>
    <t>2013/2012</t>
  </si>
  <si>
    <t>2014/2013</t>
  </si>
  <si>
    <t>2015/2014</t>
  </si>
  <si>
    <t>2016/2015</t>
  </si>
  <si>
    <t>2017/2016</t>
  </si>
  <si>
    <t>2018/2017</t>
  </si>
  <si>
    <t>2019/2018</t>
  </si>
  <si>
    <t>2020/2019</t>
  </si>
  <si>
    <t>2021/2020</t>
  </si>
  <si>
    <t xml:space="preserve">sur 10 ans : </t>
  </si>
  <si>
    <t>évol annuelle</t>
  </si>
  <si>
    <t>évol sur 10 ans</t>
  </si>
  <si>
    <t>Personnels territoriaux</t>
  </si>
  <si>
    <t>Salariés</t>
  </si>
  <si>
    <t>Fonctionnaires</t>
  </si>
  <si>
    <t>Taux d'évolution</t>
  </si>
  <si>
    <t>Effectifs des personnels</t>
  </si>
  <si>
    <t>2023/2022</t>
  </si>
  <si>
    <t>Effectifs des personnels en 2023 (en milliers)</t>
  </si>
  <si>
    <t>Evolution 2023/2022</t>
  </si>
  <si>
    <t>Pyramide des âges des salariés en 2023</t>
  </si>
  <si>
    <t>Pyramide des âges des fonctionnaires en 2023</t>
  </si>
  <si>
    <t>Répartition régionale des employeurs en 2023</t>
  </si>
  <si>
    <t xml:space="preserve"> Centres hospitaliers généraux</t>
  </si>
  <si>
    <t xml:space="preserve"> Centres hospitaliers régionaux 
et universitaires</t>
  </si>
  <si>
    <t xml:space="preserve"> Centres d'hébergement personnes âgées</t>
  </si>
  <si>
    <t xml:space="preserve"> Centres hospitaliers spécialisés</t>
  </si>
  <si>
    <t xml:space="preserve"> Hôpitaux locaux</t>
  </si>
  <si>
    <t xml:space="preserve"> Ets publics à caractère sanitaire et social</t>
  </si>
  <si>
    <t xml:space="preserve"> Centres de soins avec/sans hébergement</t>
  </si>
  <si>
    <t xml:space="preserve"> Autres employeurs hospitaliers</t>
  </si>
  <si>
    <t>Poids des personnels des collectivités hospitalières par rapport à la population régionale 2023</t>
  </si>
  <si>
    <t>avec crochets dans la légende , arrondi 2 chiffres après la virgule</t>
  </si>
  <si>
    <t>Nombre d’employeurs hospitaliers en 2023</t>
  </si>
  <si>
    <t>Employeurs hospitaliers</t>
  </si>
  <si>
    <t>Types d'établissements employeurs hospitaliers en 2023</t>
  </si>
  <si>
    <t>Nombre d’employeurs hospitaliers pour 100 000 habitants en 2023</t>
  </si>
  <si>
    <t>Centres hébergement
personnes âgées</t>
  </si>
  <si>
    <t>Centres hospitaliers généraux</t>
  </si>
  <si>
    <t>Établissements publics
à caractère sanitaire et social</t>
  </si>
  <si>
    <t>Hôpitaux locaux</t>
  </si>
  <si>
    <t>Centres hospitaliers
régionaux et universitaires</t>
  </si>
  <si>
    <t>Centres hospitaliers spécialisés</t>
  </si>
  <si>
    <t>Centres de soins
avec/sans hébergement</t>
  </si>
  <si>
    <t>Autres employeurs hospitaliers</t>
  </si>
  <si>
    <t>Répartition des personnels hospitaliers par type d’employeurs en 2023</t>
  </si>
  <si>
    <r>
      <t>É</t>
    </r>
    <r>
      <rPr>
        <b/>
        <u/>
        <sz val="12"/>
        <color theme="1"/>
        <rFont val="Arial"/>
        <family val="2"/>
      </rPr>
      <t>volution du nombre d’employeurs hospitaliers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</si>
</sst>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 #,##0.00_-;_-* &quot;-&quot;??_-;_-@_-"/>
    <numFmt numFmtId="164" formatCode="0.0%"/>
    <numFmt numFmtId="165" formatCode="0.0"/>
    <numFmt numFmtId="166" formatCode="_-* #,##0.0_-;\-* #,##0.0_-;_-* &quot;-&quot;??_-;_-@_-"/>
    <numFmt numFmtId="167" formatCode="_-* #,##0.00\ [$€-1]_-;\-* #,##0.00\ [$€-1]_-;_-* \-??\ [$€-1]_-"/>
    <numFmt numFmtId="168" formatCode="#,##0.0"/>
    <numFmt numFmtId="169" formatCode="_-* #,##0_-;\-* #,##0_-;_-* &quot;-&quot;??_-;_-@_-"/>
    <numFmt numFmtId="170" formatCode="#,##0_ ;\-#,##0\ "/>
    <numFmt numFmtId="171" formatCode="_-* #,##0\ _F_-;\-* #,##0\ _F_-;_-* &quot;-&quot;??\ _F_-;_-@_-"/>
  </numFmts>
  <fonts count="41" x14ac:knownFonts="1">
    <font>
      <sz val="11"/>
      <color theme="1"/>
      <name val="Calibri"/>
      <family val="2"/>
      <scheme val="minor"/>
    </font>
    <font>
      <b/>
      <sz val="11"/>
      <color theme="1"/>
      <name val="Calibri"/>
      <family val="2"/>
      <scheme val="minor"/>
    </font>
    <font>
      <sz val="10"/>
      <name val="Times New Roman"/>
      <family val="1"/>
    </font>
    <font>
      <b/>
      <sz val="11"/>
      <color theme="0"/>
      <name val="Calibri"/>
      <family val="2"/>
      <scheme val="minor"/>
    </font>
    <font>
      <sz val="11"/>
      <color theme="1"/>
      <name val="Calibri"/>
      <family val="2"/>
      <scheme val="minor"/>
    </font>
    <font>
      <b/>
      <sz val="9"/>
      <name val="Arial"/>
      <family val="2"/>
    </font>
    <font>
      <sz val="9"/>
      <name val="Arial"/>
      <family val="2"/>
    </font>
    <font>
      <sz val="10"/>
      <name val="Helv"/>
    </font>
    <font>
      <b/>
      <sz val="12"/>
      <name val="Arial"/>
      <family val="2"/>
    </font>
    <font>
      <b/>
      <sz val="11"/>
      <name val="Arial"/>
      <family val="2"/>
    </font>
    <font>
      <sz val="10"/>
      <name val="Arial"/>
      <family val="2"/>
    </font>
    <font>
      <b/>
      <i/>
      <sz val="12"/>
      <name val="Arial"/>
      <family val="2"/>
    </font>
    <font>
      <b/>
      <sz val="10"/>
      <name val="Arial"/>
      <family val="2"/>
    </font>
    <font>
      <b/>
      <i/>
      <sz val="13"/>
      <name val="Arial"/>
      <family val="2"/>
    </font>
    <font>
      <b/>
      <sz val="13"/>
      <name val="Arial"/>
      <family val="2"/>
    </font>
    <font>
      <sz val="10"/>
      <color theme="1"/>
      <name val="Calibri"/>
      <family val="2"/>
      <scheme val="minor"/>
    </font>
    <font>
      <b/>
      <sz val="10"/>
      <color theme="0"/>
      <name val="Calibri"/>
      <family val="2"/>
      <scheme val="minor"/>
    </font>
    <font>
      <b/>
      <sz val="9"/>
      <color theme="0"/>
      <name val="Arial"/>
      <family val="2"/>
    </font>
    <font>
      <sz val="11"/>
      <color rgb="FF000000"/>
      <name val="Calibri"/>
      <family val="2"/>
      <scheme val="minor"/>
    </font>
    <font>
      <b/>
      <u/>
      <sz val="11"/>
      <color theme="1"/>
      <name val="Calibri"/>
      <family val="2"/>
      <scheme val="minor"/>
    </font>
    <font>
      <b/>
      <u/>
      <sz val="12"/>
      <color theme="1"/>
      <name val="Calibri"/>
      <family val="2"/>
      <scheme val="minor"/>
    </font>
    <font>
      <b/>
      <u/>
      <sz val="10"/>
      <color theme="1"/>
      <name val="Arial"/>
      <family val="2"/>
    </font>
    <font>
      <b/>
      <u/>
      <sz val="12"/>
      <color theme="1"/>
      <name val="Arial"/>
      <family val="2"/>
    </font>
    <font>
      <sz val="11"/>
      <color rgb="FFFF0000"/>
      <name val="Calibri"/>
      <family val="2"/>
      <scheme val="minor"/>
    </font>
    <font>
      <sz val="11"/>
      <color theme="0"/>
      <name val="Calibri"/>
      <family val="2"/>
      <scheme val="minor"/>
    </font>
    <font>
      <b/>
      <sz val="11"/>
      <color rgb="FFFF0000"/>
      <name val="Calibri"/>
      <family val="2"/>
      <scheme val="minor"/>
    </font>
    <font>
      <sz val="12"/>
      <name val="Arial"/>
      <family val="2"/>
    </font>
    <font>
      <b/>
      <u/>
      <sz val="14"/>
      <color theme="1"/>
      <name val="Arial"/>
      <family val="2"/>
    </font>
    <font>
      <b/>
      <sz val="12"/>
      <color theme="0"/>
      <name val="Arial"/>
      <family val="2"/>
    </font>
    <font>
      <i/>
      <sz val="11"/>
      <color theme="0"/>
      <name val="Calibri"/>
      <family val="2"/>
      <scheme val="minor"/>
    </font>
    <font>
      <b/>
      <sz val="11"/>
      <color theme="3" tint="-0.249977111117893"/>
      <name val="Calibri"/>
      <family val="2"/>
      <scheme val="minor"/>
    </font>
    <font>
      <sz val="11"/>
      <color theme="3" tint="-0.249977111117893"/>
      <name val="Calibri"/>
      <family val="2"/>
      <scheme val="minor"/>
    </font>
    <font>
      <i/>
      <sz val="11"/>
      <color theme="3" tint="-0.249977111117893"/>
      <name val="Calibri"/>
      <family val="2"/>
      <scheme val="minor"/>
    </font>
    <font>
      <sz val="8"/>
      <name val="Calibri"/>
      <family val="2"/>
      <scheme val="minor"/>
    </font>
    <font>
      <b/>
      <i/>
      <sz val="10"/>
      <color theme="0"/>
      <name val="Calibri"/>
      <family val="2"/>
      <scheme val="minor"/>
    </font>
    <font>
      <b/>
      <sz val="11"/>
      <color theme="3"/>
      <name val="Calibri"/>
      <family val="2"/>
      <scheme val="minor"/>
    </font>
    <font>
      <b/>
      <sz val="9"/>
      <color theme="3" tint="-0.249977111117893"/>
      <name val="Arial"/>
      <family val="2"/>
    </font>
    <font>
      <b/>
      <sz val="10"/>
      <color theme="3"/>
      <name val="Calibri"/>
      <family val="2"/>
      <scheme val="minor"/>
    </font>
    <font>
      <b/>
      <i/>
      <sz val="10"/>
      <color theme="3"/>
      <name val="Calibri"/>
      <family val="2"/>
      <scheme val="minor"/>
    </font>
    <font>
      <b/>
      <sz val="11"/>
      <name val="Calibri"/>
      <family val="2"/>
      <scheme val="minor"/>
    </font>
    <font>
      <sz val="11"/>
      <name val="Calibri"/>
      <family val="2"/>
      <scheme val="minor"/>
    </font>
  </fonts>
  <fills count="1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3"/>
        <bgColor indexed="64"/>
      </patternFill>
    </fill>
  </fills>
  <borders count="3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auto="1"/>
      </left>
      <right style="thin">
        <color auto="1"/>
      </right>
      <top style="thin">
        <color theme="0"/>
      </top>
      <bottom/>
      <diagonal/>
    </border>
    <border>
      <left style="thin">
        <color auto="1"/>
      </left>
      <right style="thin">
        <color auto="1"/>
      </right>
      <top/>
      <bottom/>
      <diagonal/>
    </border>
    <border>
      <left style="thin">
        <color auto="1"/>
      </left>
      <right style="thin">
        <color auto="1"/>
      </right>
      <top/>
      <bottom style="thin">
        <color theme="0"/>
      </bottom>
      <diagonal/>
    </border>
    <border>
      <left/>
      <right style="thin">
        <color indexed="64"/>
      </right>
      <top/>
      <bottom/>
      <diagonal/>
    </border>
    <border>
      <left style="thin">
        <color indexed="64"/>
      </left>
      <right/>
      <top/>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0"/>
      </left>
      <right/>
      <top style="thin">
        <color theme="0"/>
      </top>
      <bottom/>
      <diagonal/>
    </border>
    <border>
      <left style="thin">
        <color theme="0"/>
      </left>
      <right style="thin">
        <color theme="0"/>
      </right>
      <top/>
      <bottom style="thin">
        <color theme="0"/>
      </bottom>
      <diagonal/>
    </border>
    <border>
      <left style="thin">
        <color theme="0"/>
      </left>
      <right style="thin">
        <color indexed="64"/>
      </right>
      <top/>
      <bottom style="thin">
        <color theme="0"/>
      </bottom>
      <diagonal/>
    </border>
  </borders>
  <cellStyleXfs count="9">
    <xf numFmtId="0" fontId="0" fillId="0" borderId="0"/>
    <xf numFmtId="0" fontId="2" fillId="0" borderId="0"/>
    <xf numFmtId="9" fontId="4" fillId="0" borderId="0" applyFont="0" applyFill="0" applyBorder="0" applyAlignment="0" applyProtection="0"/>
    <xf numFmtId="0" fontId="7" fillId="0" borderId="0"/>
    <xf numFmtId="4" fontId="7" fillId="0" borderId="0" applyFont="0" applyFill="0" applyBorder="0" applyAlignment="0" applyProtection="0"/>
    <xf numFmtId="0" fontId="10" fillId="0" borderId="0"/>
    <xf numFmtId="43" fontId="4" fillId="0" borderId="0" applyFont="0" applyFill="0" applyBorder="0" applyAlignment="0" applyProtection="0"/>
    <xf numFmtId="0" fontId="10" fillId="0" borderId="0"/>
    <xf numFmtId="167" fontId="10" fillId="0" borderId="0" applyFill="0" applyBorder="0" applyAlignment="0" applyProtection="0"/>
  </cellStyleXfs>
  <cellXfs count="210">
    <xf numFmtId="0" fontId="0" fillId="0" borderId="0" xfId="0"/>
    <xf numFmtId="0" fontId="0" fillId="2" borderId="0" xfId="0" applyFill="1" applyAlignment="1">
      <alignment vertical="center"/>
    </xf>
    <xf numFmtId="3" fontId="0" fillId="2" borderId="0" xfId="0" applyNumberFormat="1" applyFill="1" applyAlignment="1">
      <alignment vertical="center"/>
    </xf>
    <xf numFmtId="0" fontId="0" fillId="2" borderId="0" xfId="0" applyFill="1" applyAlignment="1">
      <alignment horizontal="center"/>
    </xf>
    <xf numFmtId="0" fontId="0" fillId="2" borderId="0" xfId="0" applyFill="1"/>
    <xf numFmtId="164" fontId="0" fillId="2" borderId="0" xfId="2" applyNumberFormat="1" applyFont="1" applyFill="1" applyAlignment="1">
      <alignment vertical="center"/>
    </xf>
    <xf numFmtId="0" fontId="0" fillId="2" borderId="0" xfId="0" applyFont="1" applyFill="1" applyAlignment="1">
      <alignment vertical="center"/>
    </xf>
    <xf numFmtId="0" fontId="9" fillId="0" borderId="0" xfId="3" applyFont="1" applyAlignment="1">
      <alignment horizontal="center" vertical="center"/>
    </xf>
    <xf numFmtId="0" fontId="10" fillId="0" borderId="0" xfId="3" applyFont="1"/>
    <xf numFmtId="0" fontId="8" fillId="0" borderId="0" xfId="3" applyFont="1" applyBorder="1" applyAlignment="1">
      <alignment horizontal="centerContinuous" vertical="center"/>
    </xf>
    <xf numFmtId="0" fontId="10" fillId="0" borderId="0" xfId="3" applyFont="1" applyAlignment="1">
      <alignment vertical="center"/>
    </xf>
    <xf numFmtId="0" fontId="13" fillId="0" borderId="0" xfId="3" applyFont="1" applyAlignment="1"/>
    <xf numFmtId="0" fontId="14" fillId="0" borderId="0" xfId="3" applyFont="1" applyAlignment="1"/>
    <xf numFmtId="0" fontId="8" fillId="0" borderId="0" xfId="3" applyFont="1" applyAlignment="1">
      <alignment horizontal="center"/>
    </xf>
    <xf numFmtId="0" fontId="9" fillId="0" borderId="0" xfId="5" applyFont="1" applyAlignment="1">
      <alignment horizontal="left"/>
    </xf>
    <xf numFmtId="0" fontId="7" fillId="0" borderId="0" xfId="3"/>
    <xf numFmtId="3" fontId="10" fillId="0" borderId="0" xfId="3" applyNumberFormat="1" applyFont="1"/>
    <xf numFmtId="1" fontId="10" fillId="0" borderId="0" xfId="3" applyNumberFormat="1" applyFont="1"/>
    <xf numFmtId="3" fontId="10" fillId="0" borderId="0" xfId="3" applyNumberFormat="1" applyFont="1" applyAlignment="1">
      <alignment horizontal="center"/>
    </xf>
    <xf numFmtId="3" fontId="15" fillId="0" borderId="0" xfId="0" applyNumberFormat="1" applyFont="1" applyAlignment="1">
      <alignment vertical="center"/>
    </xf>
    <xf numFmtId="3" fontId="0" fillId="2" borderId="0" xfId="0" applyNumberFormat="1" applyFont="1" applyFill="1" applyAlignment="1">
      <alignment vertical="center"/>
    </xf>
    <xf numFmtId="0" fontId="18" fillId="0" borderId="0" xfId="0" applyFont="1" applyFill="1"/>
    <xf numFmtId="164" fontId="18" fillId="0" borderId="0" xfId="2" applyNumberFormat="1" applyFont="1" applyFill="1"/>
    <xf numFmtId="0" fontId="18" fillId="0" borderId="0" xfId="0" applyFont="1" applyFill="1" applyAlignment="1">
      <alignment horizontal="center"/>
    </xf>
    <xf numFmtId="0" fontId="11" fillId="0" borderId="0" xfId="3" applyFont="1" applyBorder="1" applyAlignment="1">
      <alignment horizontal="centerContinuous" vertical="center"/>
    </xf>
    <xf numFmtId="0" fontId="12" fillId="0" borderId="0" xfId="3" applyFont="1" applyFill="1" applyBorder="1" applyAlignment="1">
      <alignment horizontal="center" vertical="center"/>
    </xf>
    <xf numFmtId="3" fontId="17" fillId="3" borderId="0" xfId="0" applyNumberFormat="1" applyFont="1" applyFill="1" applyBorder="1" applyAlignment="1">
      <alignment horizontal="center" vertical="center"/>
    </xf>
    <xf numFmtId="0" fontId="9" fillId="0" borderId="1" xfId="3" applyFont="1" applyBorder="1" applyAlignment="1">
      <alignment vertical="center"/>
    </xf>
    <xf numFmtId="0" fontId="0" fillId="2" borderId="2" xfId="0" applyFill="1" applyBorder="1" applyAlignment="1">
      <alignment horizontal="center"/>
    </xf>
    <xf numFmtId="0" fontId="0" fillId="2" borderId="2" xfId="0" applyFill="1" applyBorder="1"/>
    <xf numFmtId="0" fontId="1" fillId="2" borderId="0" xfId="0" applyFont="1" applyFill="1"/>
    <xf numFmtId="0" fontId="20" fillId="0" borderId="0" xfId="0" applyFont="1"/>
    <xf numFmtId="0" fontId="19" fillId="4" borderId="0" xfId="0" applyFont="1" applyFill="1"/>
    <xf numFmtId="0" fontId="0" fillId="4" borderId="0" xfId="0" applyFill="1"/>
    <xf numFmtId="0" fontId="20" fillId="4" borderId="0" xfId="0" applyFont="1" applyFill="1"/>
    <xf numFmtId="0" fontId="0" fillId="4" borderId="0" xfId="0" applyFill="1" applyAlignment="1">
      <alignment vertical="center"/>
    </xf>
    <xf numFmtId="0" fontId="18" fillId="4" borderId="0" xfId="0" applyFont="1" applyFill="1"/>
    <xf numFmtId="0" fontId="21" fillId="4" borderId="0" xfId="0" applyFont="1" applyFill="1"/>
    <xf numFmtId="3" fontId="0" fillId="4" borderId="0" xfId="0" applyNumberFormat="1" applyFill="1" applyAlignment="1">
      <alignment vertical="center"/>
    </xf>
    <xf numFmtId="164" fontId="0" fillId="4" borderId="0" xfId="2" applyNumberFormat="1" applyFont="1" applyFill="1" applyAlignment="1">
      <alignment vertical="center"/>
    </xf>
    <xf numFmtId="0" fontId="10" fillId="4" borderId="0" xfId="3" applyFont="1" applyFill="1"/>
    <xf numFmtId="0" fontId="5" fillId="5" borderId="0" xfId="0" applyFont="1" applyFill="1" applyBorder="1" applyAlignment="1">
      <alignment horizontal="left" vertical="center" wrapText="1"/>
    </xf>
    <xf numFmtId="0" fontId="17" fillId="6" borderId="0" xfId="0" applyFont="1" applyFill="1" applyBorder="1" applyAlignment="1">
      <alignment horizontal="center" vertical="center"/>
    </xf>
    <xf numFmtId="0" fontId="0" fillId="0" borderId="2" xfId="0" applyBorder="1"/>
    <xf numFmtId="10" fontId="0" fillId="2" borderId="0" xfId="2" applyNumberFormat="1" applyFont="1" applyFill="1"/>
    <xf numFmtId="10" fontId="0" fillId="2" borderId="0" xfId="2" applyNumberFormat="1" applyFont="1" applyFill="1" applyAlignment="1">
      <alignment vertical="center"/>
    </xf>
    <xf numFmtId="0" fontId="23" fillId="7" borderId="0" xfId="0" applyFont="1" applyFill="1"/>
    <xf numFmtId="0" fontId="0" fillId="7" borderId="0" xfId="0" applyFill="1"/>
    <xf numFmtId="0" fontId="18" fillId="0" borderId="0" xfId="0" applyFont="1" applyFill="1" applyAlignment="1">
      <alignment horizontal="left"/>
    </xf>
    <xf numFmtId="164" fontId="0" fillId="2" borderId="0" xfId="0" applyNumberFormat="1" applyFill="1" applyAlignment="1">
      <alignment vertical="center"/>
    </xf>
    <xf numFmtId="2" fontId="18" fillId="0" borderId="2" xfId="6" applyNumberFormat="1" applyFont="1" applyFill="1" applyBorder="1" applyAlignment="1">
      <alignment horizontal="center" vertical="center"/>
    </xf>
    <xf numFmtId="0" fontId="19" fillId="2" borderId="0" xfId="0" applyFont="1" applyFill="1" applyAlignment="1">
      <alignment horizontal="left"/>
    </xf>
    <xf numFmtId="0" fontId="9" fillId="0" borderId="0" xfId="3" applyFont="1" applyBorder="1" applyAlignment="1">
      <alignment vertical="center"/>
    </xf>
    <xf numFmtId="0" fontId="10" fillId="0" borderId="0" xfId="3" applyFont="1" applyBorder="1" applyAlignment="1">
      <alignment vertical="center"/>
    </xf>
    <xf numFmtId="0" fontId="9" fillId="0" borderId="0" xfId="3" applyFont="1" applyBorder="1" applyAlignment="1">
      <alignment horizontal="center" vertical="center"/>
    </xf>
    <xf numFmtId="0" fontId="9" fillId="0" borderId="2" xfId="3" applyFont="1" applyBorder="1" applyAlignment="1">
      <alignment horizontal="center" vertical="center"/>
    </xf>
    <xf numFmtId="0" fontId="5" fillId="2" borderId="2" xfId="0" applyFont="1" applyFill="1" applyBorder="1" applyAlignment="1">
      <alignment horizontal="left" vertical="center" wrapText="1"/>
    </xf>
    <xf numFmtId="3" fontId="5" fillId="2" borderId="2" xfId="0" applyNumberFormat="1" applyFont="1" applyFill="1" applyBorder="1" applyAlignment="1">
      <alignment horizontal="center" vertical="center"/>
    </xf>
    <xf numFmtId="0" fontId="0" fillId="2" borderId="0" xfId="0" applyFill="1" applyAlignment="1">
      <alignment horizontal="center" vertical="center"/>
    </xf>
    <xf numFmtId="0" fontId="18" fillId="0" borderId="2" xfId="0" applyFont="1" applyBorder="1" applyAlignment="1">
      <alignment horizontal="left"/>
    </xf>
    <xf numFmtId="0" fontId="0" fillId="0" borderId="2" xfId="0" applyBorder="1" applyAlignment="1">
      <alignment horizontal="left"/>
    </xf>
    <xf numFmtId="0" fontId="21" fillId="2" borderId="0" xfId="0" applyFont="1" applyFill="1" applyAlignment="1">
      <alignment horizontal="left"/>
    </xf>
    <xf numFmtId="0" fontId="18" fillId="2" borderId="8" xfId="0" applyFont="1" applyFill="1" applyBorder="1"/>
    <xf numFmtId="0" fontId="9" fillId="0" borderId="15" xfId="3" applyFont="1" applyBorder="1" applyAlignment="1">
      <alignment horizontal="center" vertical="center"/>
    </xf>
    <xf numFmtId="0" fontId="9" fillId="0" borderId="4" xfId="3" applyFont="1" applyBorder="1" applyAlignment="1">
      <alignment horizontal="center" vertical="center"/>
    </xf>
    <xf numFmtId="0" fontId="24" fillId="2" borderId="0" xfId="0" applyFont="1" applyFill="1" applyBorder="1"/>
    <xf numFmtId="0" fontId="24" fillId="2" borderId="0" xfId="0" applyFont="1" applyFill="1" applyBorder="1" applyAlignment="1">
      <alignment horizontal="center"/>
    </xf>
    <xf numFmtId="0" fontId="9" fillId="0" borderId="13" xfId="3" applyFont="1" applyBorder="1" applyAlignment="1">
      <alignment horizontal="center" vertical="center"/>
    </xf>
    <xf numFmtId="0" fontId="9" fillId="0" borderId="14" xfId="3" applyFont="1" applyBorder="1" applyAlignment="1">
      <alignment horizontal="center" vertical="center"/>
    </xf>
    <xf numFmtId="0" fontId="25" fillId="0" borderId="0" xfId="0" applyFont="1" applyFill="1"/>
    <xf numFmtId="164" fontId="0" fillId="2" borderId="0" xfId="2" applyNumberFormat="1" applyFont="1" applyFill="1" applyAlignment="1">
      <alignment horizontal="center" vertical="center"/>
    </xf>
    <xf numFmtId="0" fontId="15" fillId="0" borderId="0" xfId="0" applyFont="1"/>
    <xf numFmtId="0" fontId="0" fillId="2" borderId="0" xfId="0" applyFill="1" applyAlignment="1">
      <alignment horizontal="left" vertical="center"/>
    </xf>
    <xf numFmtId="0" fontId="26" fillId="0" borderId="0" xfId="3" applyFont="1"/>
    <xf numFmtId="0" fontId="27" fillId="4" borderId="0" xfId="0" applyFont="1" applyFill="1"/>
    <xf numFmtId="169" fontId="0" fillId="2" borderId="2" xfId="6" applyNumberFormat="1" applyFont="1" applyFill="1" applyBorder="1"/>
    <xf numFmtId="169" fontId="0" fillId="2" borderId="2" xfId="0" applyNumberFormat="1" applyFill="1" applyBorder="1"/>
    <xf numFmtId="0" fontId="8" fillId="0" borderId="0" xfId="3" applyFont="1" applyAlignment="1">
      <alignment horizontal="center" vertical="center"/>
    </xf>
    <xf numFmtId="3" fontId="17" fillId="9" borderId="0" xfId="0" applyNumberFormat="1" applyFont="1" applyFill="1" applyBorder="1" applyAlignment="1">
      <alignment horizontal="center" vertical="center"/>
    </xf>
    <xf numFmtId="0" fontId="0" fillId="2" borderId="0" xfId="0" applyFill="1" applyBorder="1"/>
    <xf numFmtId="0" fontId="1" fillId="2" borderId="0" xfId="0" applyFont="1" applyFill="1" applyBorder="1" applyAlignment="1">
      <alignment horizontal="center"/>
    </xf>
    <xf numFmtId="166" fontId="0" fillId="2" borderId="0" xfId="0" applyNumberFormat="1" applyFill="1" applyBorder="1"/>
    <xf numFmtId="165" fontId="0" fillId="0" borderId="0" xfId="0" applyNumberFormat="1" applyBorder="1"/>
    <xf numFmtId="166" fontId="0" fillId="0" borderId="0" xfId="6" applyNumberFormat="1" applyFont="1" applyBorder="1"/>
    <xf numFmtId="165" fontId="0" fillId="2" borderId="0" xfId="0" applyNumberFormat="1" applyFill="1" applyBorder="1"/>
    <xf numFmtId="165" fontId="31" fillId="10" borderId="6" xfId="0" applyNumberFormat="1" applyFont="1" applyFill="1" applyBorder="1" applyAlignment="1">
      <alignment horizontal="center" vertical="center"/>
    </xf>
    <xf numFmtId="164" fontId="32" fillId="10" borderId="7" xfId="0" applyNumberFormat="1" applyFont="1" applyFill="1" applyBorder="1" applyAlignment="1">
      <alignment horizontal="center" vertical="center"/>
    </xf>
    <xf numFmtId="164" fontId="32" fillId="2" borderId="7" xfId="0" applyNumberFormat="1" applyFont="1" applyFill="1" applyBorder="1" applyAlignment="1">
      <alignment horizontal="center" vertical="center"/>
    </xf>
    <xf numFmtId="165" fontId="31" fillId="2" borderId="6" xfId="0" applyNumberFormat="1" applyFont="1" applyFill="1" applyBorder="1" applyAlignment="1">
      <alignment horizontal="center" vertical="center"/>
    </xf>
    <xf numFmtId="0" fontId="16" fillId="11" borderId="10" xfId="0" applyFont="1" applyFill="1" applyBorder="1" applyAlignment="1">
      <alignment horizontal="center" vertical="center" wrapText="1"/>
    </xf>
    <xf numFmtId="0" fontId="16" fillId="11" borderId="10" xfId="0" applyFont="1" applyFill="1" applyBorder="1" applyAlignment="1">
      <alignment horizontal="center" vertical="center"/>
    </xf>
    <xf numFmtId="168" fontId="24" fillId="11" borderId="5" xfId="0" applyNumberFormat="1" applyFont="1" applyFill="1" applyBorder="1" applyAlignment="1">
      <alignment horizontal="center" vertical="center"/>
    </xf>
    <xf numFmtId="0" fontId="5" fillId="0" borderId="2" xfId="0" applyFont="1" applyBorder="1" applyAlignment="1">
      <alignment vertical="center"/>
    </xf>
    <xf numFmtId="170" fontId="6" fillId="0" borderId="2" xfId="6" applyNumberFormat="1" applyFont="1" applyBorder="1" applyAlignment="1">
      <alignment horizontal="center" vertical="center"/>
    </xf>
    <xf numFmtId="170" fontId="5" fillId="0" borderId="2" xfId="6" applyNumberFormat="1" applyFont="1" applyBorder="1" applyAlignment="1">
      <alignment horizontal="center" vertical="center"/>
    </xf>
    <xf numFmtId="171" fontId="6" fillId="0" borderId="2" xfId="6" applyNumberFormat="1" applyFont="1" applyBorder="1" applyAlignment="1">
      <alignment horizontal="center" vertical="center"/>
    </xf>
    <xf numFmtId="170" fontId="6" fillId="2" borderId="0" xfId="6" applyNumberFormat="1" applyFont="1" applyFill="1" applyBorder="1" applyAlignment="1">
      <alignment horizontal="center" vertical="center"/>
    </xf>
    <xf numFmtId="170" fontId="5" fillId="2" borderId="0" xfId="6" applyNumberFormat="1" applyFont="1" applyFill="1" applyBorder="1" applyAlignment="1">
      <alignment horizontal="center" vertical="center"/>
    </xf>
    <xf numFmtId="171" fontId="6" fillId="2" borderId="0" xfId="6" applyNumberFormat="1" applyFont="1" applyFill="1" applyBorder="1" applyAlignment="1">
      <alignment horizontal="center" vertical="center"/>
    </xf>
    <xf numFmtId="0" fontId="5" fillId="2" borderId="0" xfId="0" applyFont="1" applyFill="1" applyBorder="1" applyAlignment="1">
      <alignment vertical="center"/>
    </xf>
    <xf numFmtId="0" fontId="5" fillId="0" borderId="0" xfId="0" applyFont="1" applyBorder="1" applyAlignment="1">
      <alignment vertical="center"/>
    </xf>
    <xf numFmtId="0" fontId="5" fillId="2" borderId="8" xfId="0" applyFont="1" applyFill="1" applyBorder="1" applyAlignment="1">
      <alignment vertical="center"/>
    </xf>
    <xf numFmtId="170" fontId="6" fillId="2" borderId="20" xfId="6" applyNumberFormat="1" applyFont="1" applyFill="1" applyBorder="1" applyAlignment="1">
      <alignment horizontal="center" vertical="center"/>
    </xf>
    <xf numFmtId="164" fontId="0" fillId="2" borderId="8" xfId="2" applyNumberFormat="1" applyFont="1" applyFill="1" applyBorder="1" applyAlignment="1">
      <alignment horizontal="center" vertical="center"/>
    </xf>
    <xf numFmtId="164" fontId="0" fillId="2" borderId="20" xfId="2" applyNumberFormat="1" applyFont="1" applyFill="1" applyBorder="1" applyAlignment="1">
      <alignment horizontal="center"/>
    </xf>
    <xf numFmtId="164" fontId="0" fillId="2" borderId="9" xfId="2" applyNumberFormat="1" applyFont="1" applyFill="1" applyBorder="1" applyAlignment="1">
      <alignment horizontal="center"/>
    </xf>
    <xf numFmtId="165" fontId="0" fillId="2" borderId="0" xfId="0" applyNumberFormat="1" applyFill="1" applyAlignment="1">
      <alignment horizontal="center"/>
    </xf>
    <xf numFmtId="0" fontId="0" fillId="2" borderId="0" xfId="0" applyFill="1" applyBorder="1" applyAlignment="1">
      <alignment vertical="center"/>
    </xf>
    <xf numFmtId="0" fontId="4" fillId="2" borderId="0" xfId="0" applyFont="1" applyFill="1" applyBorder="1"/>
    <xf numFmtId="164" fontId="4" fillId="2" borderId="0" xfId="2" applyNumberFormat="1" applyFont="1" applyFill="1" applyBorder="1"/>
    <xf numFmtId="164" fontId="0" fillId="2" borderId="0" xfId="0" applyNumberFormat="1" applyFill="1" applyBorder="1" applyAlignment="1">
      <alignment vertical="center"/>
    </xf>
    <xf numFmtId="0" fontId="10" fillId="2" borderId="0" xfId="3" applyFont="1" applyFill="1"/>
    <xf numFmtId="3" fontId="10" fillId="2" borderId="0" xfId="3" applyNumberFormat="1" applyFont="1" applyFill="1"/>
    <xf numFmtId="169" fontId="10" fillId="0" borderId="0" xfId="3" applyNumberFormat="1" applyFont="1"/>
    <xf numFmtId="1" fontId="0" fillId="2" borderId="0" xfId="0" applyNumberFormat="1" applyFill="1" applyAlignment="1">
      <alignment vertical="center"/>
    </xf>
    <xf numFmtId="0" fontId="30" fillId="10" borderId="12" xfId="0" applyFont="1" applyFill="1" applyBorder="1" applyAlignment="1">
      <alignment horizontal="left" vertical="center"/>
    </xf>
    <xf numFmtId="0" fontId="32" fillId="10" borderId="11" xfId="0" applyFont="1" applyFill="1" applyBorder="1" applyAlignment="1">
      <alignment horizontal="left" vertical="center"/>
    </xf>
    <xf numFmtId="0" fontId="30" fillId="2" borderId="10" xfId="0" applyFont="1" applyFill="1" applyBorder="1" applyAlignment="1">
      <alignment horizontal="left" vertical="center"/>
    </xf>
    <xf numFmtId="0" fontId="32" fillId="2" borderId="11" xfId="0" applyFont="1" applyFill="1" applyBorder="1" applyAlignment="1">
      <alignment horizontal="left" vertical="center"/>
    </xf>
    <xf numFmtId="0" fontId="3" fillId="11" borderId="10" xfId="0" applyFont="1" applyFill="1" applyBorder="1" applyAlignment="1">
      <alignment horizontal="left" vertical="center"/>
    </xf>
    <xf numFmtId="0" fontId="29" fillId="11" borderId="11" xfId="0" applyFont="1" applyFill="1" applyBorder="1" applyAlignment="1">
      <alignment horizontal="left" vertical="center" wrapText="1"/>
    </xf>
    <xf numFmtId="164" fontId="29" fillId="11" borderId="7" xfId="0" applyNumberFormat="1" applyFont="1" applyFill="1" applyBorder="1" applyAlignment="1">
      <alignment horizontal="center" vertical="center"/>
    </xf>
    <xf numFmtId="0" fontId="17" fillId="12" borderId="2" xfId="0" applyFont="1" applyFill="1" applyBorder="1" applyAlignment="1">
      <alignment horizontal="center" vertical="center"/>
    </xf>
    <xf numFmtId="0" fontId="17" fillId="12" borderId="2" xfId="0" applyFont="1" applyFill="1" applyBorder="1" applyAlignment="1">
      <alignment horizontal="center" vertical="center" wrapText="1"/>
    </xf>
    <xf numFmtId="0" fontId="17" fillId="12" borderId="16" xfId="0" applyFont="1" applyFill="1" applyBorder="1" applyAlignment="1">
      <alignment horizontal="center" vertical="center"/>
    </xf>
    <xf numFmtId="0" fontId="17" fillId="12" borderId="17" xfId="0" applyFont="1" applyFill="1" applyBorder="1" applyAlignment="1">
      <alignment horizontal="center" vertical="center"/>
    </xf>
    <xf numFmtId="0" fontId="17" fillId="12" borderId="15" xfId="0" applyFont="1" applyFill="1" applyBorder="1" applyAlignment="1">
      <alignment horizontal="center" vertical="center"/>
    </xf>
    <xf numFmtId="0" fontId="17" fillId="12" borderId="1" xfId="0" applyFont="1" applyFill="1" applyBorder="1" applyAlignment="1">
      <alignment horizontal="center" vertical="center"/>
    </xf>
    <xf numFmtId="0" fontId="17" fillId="12" borderId="19" xfId="0" applyFont="1" applyFill="1" applyBorder="1" applyAlignment="1">
      <alignment horizontal="center" vertical="center"/>
    </xf>
    <xf numFmtId="0" fontId="17" fillId="12" borderId="18" xfId="0" applyFont="1" applyFill="1" applyBorder="1" applyAlignment="1">
      <alignment horizontal="center" vertical="center"/>
    </xf>
    <xf numFmtId="0" fontId="17" fillId="13" borderId="0" xfId="0" applyFont="1" applyFill="1" applyAlignment="1">
      <alignment horizontal="left" vertical="center" wrapText="1"/>
    </xf>
    <xf numFmtId="0" fontId="17" fillId="13" borderId="0" xfId="0" applyFont="1" applyFill="1" applyAlignment="1">
      <alignment horizontal="center" vertical="center"/>
    </xf>
    <xf numFmtId="3" fontId="17" fillId="13" borderId="0" xfId="0" applyNumberFormat="1" applyFont="1" applyFill="1" applyAlignment="1">
      <alignment horizontal="center" vertical="center"/>
    </xf>
    <xf numFmtId="164" fontId="17" fillId="13" borderId="0" xfId="0" applyNumberFormat="1" applyFont="1" applyFill="1" applyAlignment="1">
      <alignment horizontal="center" vertical="center" wrapText="1"/>
    </xf>
    <xf numFmtId="0" fontId="6" fillId="2" borderId="0" xfId="0" applyFont="1" applyFill="1" applyAlignment="1">
      <alignment horizontal="left" vertical="center" wrapText="1"/>
    </xf>
    <xf numFmtId="0" fontId="17" fillId="2" borderId="0" xfId="0" applyFont="1" applyFill="1" applyAlignment="1">
      <alignment horizontal="left" vertical="center" wrapText="1"/>
    </xf>
    <xf numFmtId="0" fontId="17" fillId="2" borderId="0" xfId="0" applyFont="1" applyFill="1" applyAlignment="1">
      <alignment horizontal="center" vertical="center"/>
    </xf>
    <xf numFmtId="3" fontId="17" fillId="2" borderId="0" xfId="0" applyNumberFormat="1" applyFont="1" applyFill="1" applyAlignment="1">
      <alignment horizontal="center" vertical="center"/>
    </xf>
    <xf numFmtId="164" fontId="17" fillId="2" borderId="0" xfId="0" applyNumberFormat="1" applyFont="1" applyFill="1" applyAlignment="1">
      <alignment horizontal="center" vertical="center" wrapText="1"/>
    </xf>
    <xf numFmtId="164" fontId="29" fillId="11" borderId="7" xfId="0" quotePrefix="1" applyNumberFormat="1" applyFont="1" applyFill="1" applyBorder="1" applyAlignment="1">
      <alignment horizontal="center" vertical="center"/>
    </xf>
    <xf numFmtId="0" fontId="28" fillId="12" borderId="2" xfId="3" applyFont="1" applyFill="1" applyBorder="1" applyAlignment="1">
      <alignment horizontal="center" vertical="center"/>
    </xf>
    <xf numFmtId="0" fontId="8" fillId="2" borderId="2" xfId="3" applyFont="1" applyFill="1" applyBorder="1" applyAlignment="1">
      <alignment horizontal="left" vertical="center"/>
    </xf>
    <xf numFmtId="169" fontId="8" fillId="2" borderId="2" xfId="6" applyNumberFormat="1" applyFont="1" applyFill="1" applyBorder="1" applyAlignment="1">
      <alignment horizontal="center" vertical="center"/>
    </xf>
    <xf numFmtId="0" fontId="8" fillId="2" borderId="0" xfId="3" applyFont="1" applyFill="1" applyBorder="1" applyAlignment="1">
      <alignment horizontal="center" vertical="center"/>
    </xf>
    <xf numFmtId="0" fontId="28" fillId="2" borderId="0" xfId="3" applyFont="1" applyFill="1" applyBorder="1" applyAlignment="1">
      <alignment horizontal="center" vertical="center"/>
    </xf>
    <xf numFmtId="0" fontId="8" fillId="2" borderId="0" xfId="3" applyFont="1" applyFill="1" applyBorder="1" applyAlignment="1">
      <alignment horizontal="left" vertical="center"/>
    </xf>
    <xf numFmtId="169" fontId="8" fillId="2" borderId="0" xfId="6" applyNumberFormat="1" applyFont="1" applyFill="1" applyBorder="1" applyAlignment="1">
      <alignment horizontal="center" vertical="center"/>
    </xf>
    <xf numFmtId="0" fontId="10" fillId="2" borderId="0" xfId="3" applyFont="1" applyFill="1" applyBorder="1"/>
    <xf numFmtId="0" fontId="3" fillId="15" borderId="2" xfId="0" applyFont="1" applyFill="1" applyBorder="1" applyAlignment="1">
      <alignment horizontal="center" vertical="center" wrapText="1"/>
    </xf>
    <xf numFmtId="164" fontId="3" fillId="15" borderId="2" xfId="2" applyNumberFormat="1" applyFont="1" applyFill="1" applyBorder="1" applyAlignment="1">
      <alignment horizontal="center" vertical="center"/>
    </xf>
    <xf numFmtId="1" fontId="3" fillId="15" borderId="2" xfId="2" applyNumberFormat="1" applyFont="1" applyFill="1" applyBorder="1" applyAlignment="1">
      <alignment horizontal="center" vertical="center"/>
    </xf>
    <xf numFmtId="0" fontId="3" fillId="15" borderId="2" xfId="0" applyFont="1" applyFill="1" applyBorder="1" applyAlignment="1">
      <alignment horizontal="right" vertical="center"/>
    </xf>
    <xf numFmtId="0" fontId="36" fillId="14" borderId="0" xfId="0" applyFont="1" applyFill="1" applyAlignment="1">
      <alignment horizontal="left" vertical="center" wrapText="1"/>
    </xf>
    <xf numFmtId="0" fontId="36" fillId="2" borderId="0" xfId="0" applyFont="1" applyFill="1" applyAlignment="1">
      <alignment horizontal="left" vertical="center" wrapText="1"/>
    </xf>
    <xf numFmtId="164" fontId="36" fillId="14" borderId="0" xfId="2" applyNumberFormat="1" applyFont="1" applyFill="1" applyAlignment="1">
      <alignment horizontal="center" vertical="center"/>
    </xf>
    <xf numFmtId="164" fontId="36" fillId="2" borderId="0" xfId="2" applyNumberFormat="1" applyFont="1" applyFill="1" applyAlignment="1">
      <alignment horizontal="center" vertical="center"/>
    </xf>
    <xf numFmtId="3" fontId="16" fillId="15" borderId="26" xfId="0" applyNumberFormat="1" applyFont="1" applyFill="1" applyBorder="1" applyAlignment="1">
      <alignment horizontal="center" vertical="center" wrapText="1"/>
    </xf>
    <xf numFmtId="3" fontId="16" fillId="15" borderId="29" xfId="0" applyNumberFormat="1" applyFont="1" applyFill="1" applyBorder="1" applyAlignment="1">
      <alignment horizontal="right" vertical="center"/>
    </xf>
    <xf numFmtId="3" fontId="16" fillId="15" borderId="30" xfId="0" applyNumberFormat="1" applyFont="1" applyFill="1" applyBorder="1" applyAlignment="1">
      <alignment horizontal="right" vertical="center"/>
    </xf>
    <xf numFmtId="9" fontId="34" fillId="15" borderId="30" xfId="2" applyFont="1" applyFill="1" applyBorder="1" applyAlignment="1">
      <alignment horizontal="center" vertical="center"/>
    </xf>
    <xf numFmtId="9" fontId="34" fillId="15" borderId="31" xfId="2" applyFont="1" applyFill="1" applyBorder="1" applyAlignment="1">
      <alignment horizontal="center" vertical="center"/>
    </xf>
    <xf numFmtId="3" fontId="37" fillId="8" borderId="25" xfId="0" applyNumberFormat="1" applyFont="1" applyFill="1" applyBorder="1" applyAlignment="1">
      <alignment vertical="center" wrapText="1"/>
    </xf>
    <xf numFmtId="3" fontId="37" fillId="2" borderId="25" xfId="0" applyNumberFormat="1" applyFont="1" applyFill="1" applyBorder="1" applyAlignment="1">
      <alignment vertical="center" wrapText="1"/>
    </xf>
    <xf numFmtId="3" fontId="37" fillId="8" borderId="21" xfId="0" applyNumberFormat="1" applyFont="1" applyFill="1" applyBorder="1" applyAlignment="1">
      <alignment horizontal="right" vertical="center"/>
    </xf>
    <xf numFmtId="164" fontId="38" fillId="8" borderId="21" xfId="2" applyNumberFormat="1" applyFont="1" applyFill="1" applyBorder="1" applyAlignment="1">
      <alignment horizontal="center" vertical="center"/>
    </xf>
    <xf numFmtId="164" fontId="38" fillId="8" borderId="24" xfId="2" applyNumberFormat="1" applyFont="1" applyFill="1" applyBorder="1" applyAlignment="1">
      <alignment horizontal="center" vertical="center"/>
    </xf>
    <xf numFmtId="3" fontId="37" fillId="2" borderId="22" xfId="0" applyNumberFormat="1" applyFont="1" applyFill="1" applyBorder="1" applyAlignment="1">
      <alignment horizontal="right" vertical="center"/>
    </xf>
    <xf numFmtId="164" fontId="38" fillId="2" borderId="22" xfId="2" applyNumberFormat="1" applyFont="1" applyFill="1" applyBorder="1" applyAlignment="1">
      <alignment horizontal="center" vertical="center"/>
    </xf>
    <xf numFmtId="164" fontId="38" fillId="2" borderId="24" xfId="2" applyNumberFormat="1" applyFont="1" applyFill="1" applyBorder="1" applyAlignment="1">
      <alignment horizontal="center" vertical="center"/>
    </xf>
    <xf numFmtId="3" fontId="37" fillId="8" borderId="22" xfId="0" applyNumberFormat="1" applyFont="1" applyFill="1" applyBorder="1" applyAlignment="1">
      <alignment horizontal="right" vertical="center"/>
    </xf>
    <xf numFmtId="164" fontId="38" fillId="8" borderId="22" xfId="2" applyNumberFormat="1" applyFont="1" applyFill="1" applyBorder="1" applyAlignment="1">
      <alignment horizontal="center" vertical="center"/>
    </xf>
    <xf numFmtId="3" fontId="37" fillId="2" borderId="23" xfId="0" applyNumberFormat="1" applyFont="1" applyFill="1" applyBorder="1" applyAlignment="1">
      <alignment horizontal="right" vertical="center"/>
    </xf>
    <xf numFmtId="164" fontId="38" fillId="2" borderId="23" xfId="2" applyNumberFormat="1" applyFont="1" applyFill="1" applyBorder="1" applyAlignment="1">
      <alignment horizontal="center" vertical="center"/>
    </xf>
    <xf numFmtId="0" fontId="35" fillId="2" borderId="18" xfId="0" applyFont="1" applyFill="1" applyBorder="1" applyAlignment="1">
      <alignment horizontal="left"/>
    </xf>
    <xf numFmtId="0" fontId="35" fillId="8" borderId="24" xfId="0" applyFont="1" applyFill="1" applyBorder="1" applyAlignment="1">
      <alignment horizontal="left"/>
    </xf>
    <xf numFmtId="0" fontId="35" fillId="2" borderId="24" xfId="0" applyFont="1" applyFill="1" applyBorder="1" applyAlignment="1">
      <alignment horizontal="left"/>
    </xf>
    <xf numFmtId="0" fontId="35" fillId="8" borderId="19" xfId="0" applyFont="1" applyFill="1" applyBorder="1" applyAlignment="1">
      <alignment horizontal="left"/>
    </xf>
    <xf numFmtId="164" fontId="35" fillId="2" borderId="3" xfId="2" applyNumberFormat="1" applyFont="1" applyFill="1" applyBorder="1" applyAlignment="1">
      <alignment horizontal="center" vertical="center"/>
    </xf>
    <xf numFmtId="1" fontId="35" fillId="2" borderId="3" xfId="2" applyNumberFormat="1" applyFont="1" applyFill="1" applyBorder="1" applyAlignment="1">
      <alignment horizontal="center" vertical="center"/>
    </xf>
    <xf numFmtId="1" fontId="35" fillId="2" borderId="16" xfId="2" applyNumberFormat="1" applyFont="1" applyFill="1" applyBorder="1" applyAlignment="1">
      <alignment horizontal="center" vertical="center"/>
    </xf>
    <xf numFmtId="164" fontId="35" fillId="8" borderId="22" xfId="2" applyNumberFormat="1" applyFont="1" applyFill="1" applyBorder="1" applyAlignment="1">
      <alignment horizontal="center" vertical="center"/>
    </xf>
    <xf numFmtId="1" fontId="35" fillId="8" borderId="22" xfId="2" applyNumberFormat="1" applyFont="1" applyFill="1" applyBorder="1" applyAlignment="1">
      <alignment horizontal="center" vertical="center"/>
    </xf>
    <xf numFmtId="1" fontId="35" fillId="8" borderId="25" xfId="2" applyNumberFormat="1" applyFont="1" applyFill="1" applyBorder="1" applyAlignment="1">
      <alignment horizontal="center" vertical="center"/>
    </xf>
    <xf numFmtId="164" fontId="35" fillId="2" borderId="22" xfId="2" applyNumberFormat="1" applyFont="1" applyFill="1" applyBorder="1" applyAlignment="1">
      <alignment horizontal="center" vertical="center"/>
    </xf>
    <xf numFmtId="1" fontId="35" fillId="2" borderId="22" xfId="2" applyNumberFormat="1" applyFont="1" applyFill="1" applyBorder="1" applyAlignment="1">
      <alignment horizontal="center" vertical="center"/>
    </xf>
    <xf numFmtId="1" fontId="35" fillId="2" borderId="25" xfId="2" applyNumberFormat="1" applyFont="1" applyFill="1" applyBorder="1" applyAlignment="1">
      <alignment horizontal="center" vertical="center"/>
    </xf>
    <xf numFmtId="164" fontId="35" fillId="8" borderId="4" xfId="2" applyNumberFormat="1" applyFont="1" applyFill="1" applyBorder="1" applyAlignment="1">
      <alignment horizontal="center" vertical="center"/>
    </xf>
    <xf numFmtId="1" fontId="35" fillId="8" borderId="4" xfId="2" applyNumberFormat="1" applyFont="1" applyFill="1" applyBorder="1" applyAlignment="1">
      <alignment horizontal="center" vertical="center"/>
    </xf>
    <xf numFmtId="1" fontId="35" fillId="8" borderId="15" xfId="2" applyNumberFormat="1" applyFont="1" applyFill="1" applyBorder="1" applyAlignment="1">
      <alignment horizontal="center" vertical="center"/>
    </xf>
    <xf numFmtId="166" fontId="18" fillId="2" borderId="2" xfId="6" applyNumberFormat="1" applyFont="1" applyFill="1" applyBorder="1" applyAlignment="1">
      <alignment horizontal="center" vertical="center"/>
    </xf>
    <xf numFmtId="0" fontId="39" fillId="2" borderId="0" xfId="0" applyFont="1" applyFill="1"/>
    <xf numFmtId="0" fontId="40" fillId="2" borderId="0" xfId="0" applyFont="1" applyFill="1"/>
    <xf numFmtId="0" fontId="25" fillId="2" borderId="0" xfId="0" applyFont="1" applyFill="1"/>
    <xf numFmtId="0" fontId="23" fillId="2" borderId="0" xfId="0" applyFont="1" applyFill="1"/>
    <xf numFmtId="0" fontId="18" fillId="2" borderId="0" xfId="0" applyFont="1" applyFill="1"/>
    <xf numFmtId="0" fontId="0" fillId="2" borderId="32" xfId="0" applyFill="1" applyBorder="1" applyAlignment="1">
      <alignment vertical="center"/>
    </xf>
    <xf numFmtId="164" fontId="16" fillId="15" borderId="33" xfId="2" applyNumberFormat="1" applyFont="1" applyFill="1" applyBorder="1" applyAlignment="1">
      <alignment horizontal="center" vertical="center" wrapText="1"/>
    </xf>
    <xf numFmtId="164" fontId="34" fillId="15" borderId="33" xfId="2" applyNumberFormat="1" applyFont="1" applyFill="1" applyBorder="1" applyAlignment="1">
      <alignment horizontal="center" vertical="center" wrapText="1"/>
    </xf>
    <xf numFmtId="164" fontId="34" fillId="15" borderId="34" xfId="2" applyNumberFormat="1" applyFont="1" applyFill="1" applyBorder="1" applyAlignment="1">
      <alignment horizontal="center" vertical="center" wrapText="1"/>
    </xf>
    <xf numFmtId="0" fontId="17" fillId="12" borderId="16" xfId="0" applyFont="1" applyFill="1" applyBorder="1" applyAlignment="1">
      <alignment horizontal="center" vertical="center"/>
    </xf>
    <xf numFmtId="0" fontId="17" fillId="12" borderId="18" xfId="0" applyFont="1" applyFill="1" applyBorder="1" applyAlignment="1">
      <alignment horizontal="center" vertical="center"/>
    </xf>
    <xf numFmtId="3" fontId="3" fillId="15" borderId="26" xfId="0" applyNumberFormat="1" applyFont="1" applyFill="1" applyBorder="1" applyAlignment="1">
      <alignment horizontal="center" vertical="center"/>
    </xf>
    <xf numFmtId="3" fontId="3" fillId="15" borderId="27" xfId="0" applyNumberFormat="1" applyFont="1" applyFill="1" applyBorder="1" applyAlignment="1">
      <alignment horizontal="center" vertical="center"/>
    </xf>
    <xf numFmtId="3" fontId="3" fillId="15" borderId="28" xfId="0" applyNumberFormat="1" applyFont="1" applyFill="1" applyBorder="1" applyAlignment="1">
      <alignment horizontal="center" vertical="center"/>
    </xf>
    <xf numFmtId="0" fontId="17" fillId="15" borderId="3" xfId="0" applyFont="1" applyFill="1" applyBorder="1" applyAlignment="1">
      <alignment horizontal="center" vertical="center" wrapText="1"/>
    </xf>
    <xf numFmtId="0" fontId="17" fillId="15" borderId="4" xfId="0" applyFont="1" applyFill="1" applyBorder="1" applyAlignment="1">
      <alignment horizontal="center" vertical="center" wrapText="1"/>
    </xf>
    <xf numFmtId="0" fontId="17" fillId="15" borderId="8" xfId="0" applyFont="1" applyFill="1" applyBorder="1" applyAlignment="1">
      <alignment horizontal="center" vertical="center"/>
    </xf>
    <xf numFmtId="0" fontId="17" fillId="15" borderId="9" xfId="0" applyFont="1" applyFill="1" applyBorder="1" applyAlignment="1">
      <alignment horizontal="center" vertical="center"/>
    </xf>
    <xf numFmtId="3" fontId="17" fillId="15" borderId="8" xfId="0" applyNumberFormat="1" applyFont="1" applyFill="1" applyBorder="1" applyAlignment="1">
      <alignment horizontal="center" vertical="center"/>
    </xf>
    <xf numFmtId="3" fontId="17" fillId="15" borderId="9" xfId="0" applyNumberFormat="1" applyFont="1" applyFill="1" applyBorder="1" applyAlignment="1">
      <alignment horizontal="center" vertical="center"/>
    </xf>
  </cellXfs>
  <cellStyles count="9">
    <cellStyle name="Euro" xfId="8" xr:uid="{7775BFB1-8455-454F-B783-8F916A041917}"/>
    <cellStyle name="Milliers" xfId="6" builtinId="3"/>
    <cellStyle name="Milliers 2" xfId="4" xr:uid="{00000000-0005-0000-0000-000001000000}"/>
    <cellStyle name="Normal" xfId="0" builtinId="0"/>
    <cellStyle name="Normal 2" xfId="1" xr:uid="{00000000-0005-0000-0000-000003000000}"/>
    <cellStyle name="Normal 3" xfId="3" xr:uid="{00000000-0005-0000-0000-000004000000}"/>
    <cellStyle name="Normal 4" xfId="7" xr:uid="{308AFC86-E888-481F-99BE-9542E67662FB}"/>
    <cellStyle name="Normal_base coll cnracl immatriculées en 2003" xfId="5" xr:uid="{00000000-0005-0000-0000-000005000000}"/>
    <cellStyle name="Pourcentage" xfId="2" builtinId="5"/>
  </cellStyles>
  <dxfs count="0"/>
  <tableStyles count="1" defaultTableStyle="TableStyleMedium2" defaultPivotStyle="PivotStyleLight16">
    <tableStyle name="Invisible" pivot="0" table="0" count="0" xr9:uid="{2AB596C3-276D-42FC-96B9-09CF1A62B6B9}"/>
  </tableStyles>
  <colors>
    <mruColors>
      <color rgb="FFEEF3F8"/>
      <color rgb="FF518CD3"/>
      <color rgb="FF7CA8DE"/>
      <color rgb="FF6FA0DB"/>
      <color rgb="FFA9C6E9"/>
      <color rgb="FF000000"/>
      <color rgb="FFFF3300"/>
      <color rgb="FFFF9933"/>
      <color rgb="FF9999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b="1">
                <a:solidFill>
                  <a:schemeClr val="accent1">
                    <a:lumMod val="50000"/>
                  </a:schemeClr>
                </a:solidFill>
              </a:rPr>
              <a:t>Evolution des personnels hospitaliers</a:t>
            </a:r>
          </a:p>
        </c:rich>
      </c:tx>
      <c:layout>
        <c:manualLayout>
          <c:xMode val="edge"/>
          <c:yMode val="edge"/>
          <c:x val="1.3295651813275028E-2"/>
          <c:y val="2.067183462532299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5301493633837532"/>
          <c:y val="0.26802826809665747"/>
          <c:w val="0.81387746396260285"/>
          <c:h val="0.46781023541097766"/>
        </c:manualLayout>
      </c:layout>
      <c:lineChart>
        <c:grouping val="standard"/>
        <c:varyColors val="0"/>
        <c:ser>
          <c:idx val="1"/>
          <c:order val="0"/>
          <c:tx>
            <c:strRef>
              <c:f>'Evolution effectifs agents'!$A$5</c:f>
              <c:strCache>
                <c:ptCount val="1"/>
                <c:pt idx="0">
                  <c:v>Fonctionnaires</c:v>
                </c:pt>
              </c:strCache>
            </c:strRef>
          </c:tx>
          <c:spPr>
            <a:ln w="28575" cap="rnd">
              <a:solidFill>
                <a:srgbClr val="00B050"/>
              </a:solidFill>
              <a:round/>
            </a:ln>
            <a:effectLst/>
          </c:spPr>
          <c:marker>
            <c:symbol val="none"/>
          </c:marker>
          <c:cat>
            <c:numRef>
              <c:f>'Evolution effectifs agents'!$B$3:$O$3</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'Evolution effectifs agents'!$B$5:$O$5</c:f>
              <c:numCache>
                <c:formatCode>#\ ##0_ ;\-#\ ##0\ </c:formatCode>
                <c:ptCount val="14"/>
                <c:pt idx="0">
                  <c:v>903756</c:v>
                </c:pt>
                <c:pt idx="1">
                  <c:v>916111</c:v>
                </c:pt>
                <c:pt idx="2">
                  <c:v>939682</c:v>
                </c:pt>
                <c:pt idx="3">
                  <c:v>951743</c:v>
                </c:pt>
                <c:pt idx="4">
                  <c:v>955066</c:v>
                </c:pt>
                <c:pt idx="5">
                  <c:v>952552</c:v>
                </c:pt>
                <c:pt idx="6">
                  <c:v>955259</c:v>
                </c:pt>
                <c:pt idx="7">
                  <c:v>948400</c:v>
                </c:pt>
                <c:pt idx="8">
                  <c:v>939292</c:v>
                </c:pt>
                <c:pt idx="9">
                  <c:v>936242</c:v>
                </c:pt>
                <c:pt idx="10">
                  <c:v>936680</c:v>
                </c:pt>
                <c:pt idx="11">
                  <c:v>948052</c:v>
                </c:pt>
                <c:pt idx="12" formatCode="_-* #\ ##0\ _F_-;\-* #\ ##0\ _F_-;_-* &quot;-&quot;??\ _F_-;_-@_-">
                  <c:v>972909</c:v>
                </c:pt>
                <c:pt idx="13" formatCode="_-* #\ ##0\ _F_-;\-* #\ ##0\ _F_-;_-* &quot;-&quot;??\ _F_-;_-@_-">
                  <c:v>994124</c:v>
                </c:pt>
              </c:numCache>
            </c:numRef>
          </c:val>
          <c:smooth val="0"/>
          <c:extLst>
            <c:ext xmlns:c16="http://schemas.microsoft.com/office/drawing/2014/chart" uri="{C3380CC4-5D6E-409C-BE32-E72D297353CC}">
              <c16:uniqueId val="{00000001-9859-4E47-8D39-2F7AFC88C955}"/>
            </c:ext>
          </c:extLst>
        </c:ser>
        <c:ser>
          <c:idx val="0"/>
          <c:order val="1"/>
          <c:tx>
            <c:strRef>
              <c:f>'Evolution effectifs agents'!$A$4</c:f>
              <c:strCache>
                <c:ptCount val="1"/>
                <c:pt idx="0">
                  <c:v>Salariés</c:v>
                </c:pt>
              </c:strCache>
            </c:strRef>
          </c:tx>
          <c:spPr>
            <a:ln w="28575" cap="rnd">
              <a:solidFill>
                <a:srgbClr val="FF0000"/>
              </a:solidFill>
              <a:round/>
            </a:ln>
            <a:effectLst/>
          </c:spPr>
          <c:marker>
            <c:symbol val="none"/>
          </c:marker>
          <c:cat>
            <c:numRef>
              <c:f>'Evolution effectifs agents'!$B$3:$O$3</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'Evolution effectifs agents'!$B$4:$O$4</c:f>
              <c:numCache>
                <c:formatCode>#\ ##0_ ;\-#\ ##0\ </c:formatCode>
                <c:ptCount val="14"/>
                <c:pt idx="0">
                  <c:v>501816</c:v>
                </c:pt>
                <c:pt idx="1">
                  <c:v>514035</c:v>
                </c:pt>
                <c:pt idx="2">
                  <c:v>521649</c:v>
                </c:pt>
                <c:pt idx="3">
                  <c:v>527401</c:v>
                </c:pt>
                <c:pt idx="4">
                  <c:v>535637</c:v>
                </c:pt>
                <c:pt idx="5">
                  <c:v>547586</c:v>
                </c:pt>
                <c:pt idx="6">
                  <c:v>559855</c:v>
                </c:pt>
                <c:pt idx="7">
                  <c:v>569744</c:v>
                </c:pt>
                <c:pt idx="8">
                  <c:v>582109</c:v>
                </c:pt>
                <c:pt idx="9">
                  <c:v>593889</c:v>
                </c:pt>
                <c:pt idx="10">
                  <c:v>634940</c:v>
                </c:pt>
                <c:pt idx="11">
                  <c:v>654691</c:v>
                </c:pt>
                <c:pt idx="12" formatCode="_-* #\ ##0\ _F_-;\-* #\ ##0\ _F_-;_-* &quot;-&quot;??\ _F_-;_-@_-">
                  <c:v>671429</c:v>
                </c:pt>
                <c:pt idx="13" formatCode="_-* #\ ##0\ _F_-;\-* #\ ##0\ _F_-;_-* &quot;-&quot;??\ _F_-;_-@_-">
                  <c:v>671599</c:v>
                </c:pt>
              </c:numCache>
            </c:numRef>
          </c:val>
          <c:smooth val="0"/>
          <c:extLst>
            <c:ext xmlns:c16="http://schemas.microsoft.com/office/drawing/2014/chart" uri="{C3380CC4-5D6E-409C-BE32-E72D297353CC}">
              <c16:uniqueId val="{00000000-9859-4E47-8D39-2F7AFC88C955}"/>
            </c:ext>
          </c:extLst>
        </c:ser>
        <c:dLbls>
          <c:showLegendKey val="0"/>
          <c:showVal val="0"/>
          <c:showCatName val="0"/>
          <c:showSerName val="0"/>
          <c:showPercent val="0"/>
          <c:showBubbleSize val="0"/>
        </c:dLbls>
        <c:smooth val="0"/>
        <c:axId val="856448992"/>
        <c:axId val="856449352"/>
      </c:lineChart>
      <c:catAx>
        <c:axId val="856448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318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56449352"/>
        <c:crosses val="autoZero"/>
        <c:auto val="1"/>
        <c:lblAlgn val="ctr"/>
        <c:lblOffset val="100"/>
        <c:noMultiLvlLbl val="0"/>
      </c:catAx>
      <c:valAx>
        <c:axId val="856449352"/>
        <c:scaling>
          <c:orientation val="minMax"/>
          <c:min val="40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56448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defRPr/>
            </a:pPr>
            <a:r>
              <a:rPr lang="fr-FR" sz="1600"/>
              <a:t>Répartition par âge des fonctionnaires</a:t>
            </a:r>
          </a:p>
        </c:rich>
      </c:tx>
      <c:layout>
        <c:manualLayout>
          <c:xMode val="edge"/>
          <c:yMode val="edge"/>
          <c:x val="0.2528487031864135"/>
          <c:y val="0"/>
        </c:manualLayout>
      </c:layout>
      <c:overlay val="0"/>
    </c:title>
    <c:autoTitleDeleted val="0"/>
    <c:plotArea>
      <c:layout>
        <c:manualLayout>
          <c:layoutTarget val="inner"/>
          <c:xMode val="edge"/>
          <c:yMode val="edge"/>
          <c:x val="9.6260645301580988E-2"/>
          <c:y val="0.13053823149634422"/>
          <c:w val="0.85279860856583745"/>
          <c:h val="0.71670814754692391"/>
        </c:manualLayout>
      </c:layout>
      <c:barChart>
        <c:barDir val="bar"/>
        <c:grouping val="stacked"/>
        <c:varyColors val="0"/>
        <c:ser>
          <c:idx val="0"/>
          <c:order val="0"/>
          <c:tx>
            <c:strRef>
              <c:f>'Pyramide ages fonctionnaires'!$E$3</c:f>
              <c:strCache>
                <c:ptCount val="1"/>
                <c:pt idx="0">
                  <c:v>age</c:v>
                </c:pt>
              </c:strCache>
            </c:strRef>
          </c:tx>
          <c:invertIfNegative val="0"/>
          <c:cat>
            <c:numRef>
              <c:f>'Pyramide ages fonctionnaires'!$E$4:$E$58</c:f>
              <c:numCache>
                <c:formatCode>General</c:formatCode>
                <c:ptCount val="55"/>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numCache>
            </c:numRef>
          </c:cat>
          <c:val>
            <c:numRef>
              <c:f>'Pyramide ages fonctionnaires'!$E$4:$E$58</c:f>
              <c:numCache>
                <c:formatCode>General</c:formatCode>
                <c:ptCount val="55"/>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numCache>
            </c:numRef>
          </c:val>
          <c:extLst>
            <c:ext xmlns:c16="http://schemas.microsoft.com/office/drawing/2014/chart" uri="{C3380CC4-5D6E-409C-BE32-E72D297353CC}">
              <c16:uniqueId val="{00000000-A899-4A5F-8DAB-454C5A1DC8B5}"/>
            </c:ext>
          </c:extLst>
        </c:ser>
        <c:ser>
          <c:idx val="1"/>
          <c:order val="1"/>
          <c:tx>
            <c:strRef>
              <c:f>'Pyramide ages fonctionnaires'!$F$3</c:f>
              <c:strCache>
                <c:ptCount val="1"/>
                <c:pt idx="0">
                  <c:v>Homme</c:v>
                </c:pt>
              </c:strCache>
            </c:strRef>
          </c:tx>
          <c:spPr>
            <a:solidFill>
              <a:srgbClr val="4472C4">
                <a:lumMod val="75000"/>
              </a:srgbClr>
            </a:solidFill>
            <a:ln>
              <a:solidFill>
                <a:srgbClr val="4472C4">
                  <a:lumMod val="50000"/>
                </a:srgbClr>
              </a:solidFill>
            </a:ln>
          </c:spPr>
          <c:invertIfNegative val="0"/>
          <c:cat>
            <c:numRef>
              <c:f>'Pyramide ages fonctionnaires'!$E$4:$E$58</c:f>
              <c:numCache>
                <c:formatCode>General</c:formatCode>
                <c:ptCount val="55"/>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numCache>
            </c:numRef>
          </c:cat>
          <c:val>
            <c:numRef>
              <c:f>'Pyramide ages fonctionnaires'!$F$4:$F$58</c:f>
              <c:numCache>
                <c:formatCode>General</c:formatCode>
                <c:ptCount val="55"/>
                <c:pt idx="0">
                  <c:v>0</c:v>
                </c:pt>
                <c:pt idx="1">
                  <c:v>0</c:v>
                </c:pt>
                <c:pt idx="2">
                  <c:v>0</c:v>
                </c:pt>
                <c:pt idx="3">
                  <c:v>0</c:v>
                </c:pt>
                <c:pt idx="4">
                  <c:v>-3</c:v>
                </c:pt>
                <c:pt idx="5">
                  <c:v>-35</c:v>
                </c:pt>
                <c:pt idx="6">
                  <c:v>-190</c:v>
                </c:pt>
                <c:pt idx="7">
                  <c:v>-483</c:v>
                </c:pt>
                <c:pt idx="8">
                  <c:v>-773</c:v>
                </c:pt>
                <c:pt idx="9">
                  <c:v>-1090</c:v>
                </c:pt>
                <c:pt idx="10">
                  <c:v>-1442</c:v>
                </c:pt>
                <c:pt idx="11">
                  <c:v>-1845</c:v>
                </c:pt>
                <c:pt idx="12">
                  <c:v>-2197</c:v>
                </c:pt>
                <c:pt idx="13">
                  <c:v>-2549</c:v>
                </c:pt>
                <c:pt idx="14">
                  <c:v>-2770</c:v>
                </c:pt>
                <c:pt idx="15">
                  <c:v>-3062</c:v>
                </c:pt>
                <c:pt idx="16">
                  <c:v>-3474</c:v>
                </c:pt>
                <c:pt idx="17">
                  <c:v>-3706</c:v>
                </c:pt>
                <c:pt idx="18">
                  <c:v>-3941</c:v>
                </c:pt>
                <c:pt idx="19">
                  <c:v>-4457</c:v>
                </c:pt>
                <c:pt idx="20">
                  <c:v>-4557</c:v>
                </c:pt>
                <c:pt idx="21">
                  <c:v>-4783</c:v>
                </c:pt>
                <c:pt idx="22">
                  <c:v>-4704</c:v>
                </c:pt>
                <c:pt idx="23">
                  <c:v>-4795</c:v>
                </c:pt>
                <c:pt idx="24">
                  <c:v>-4670</c:v>
                </c:pt>
                <c:pt idx="25">
                  <c:v>-4744</c:v>
                </c:pt>
                <c:pt idx="26">
                  <c:v>-5195</c:v>
                </c:pt>
                <c:pt idx="27">
                  <c:v>-5260</c:v>
                </c:pt>
                <c:pt idx="28">
                  <c:v>-5232</c:v>
                </c:pt>
                <c:pt idx="29">
                  <c:v>-5107</c:v>
                </c:pt>
                <c:pt idx="30">
                  <c:v>-5004</c:v>
                </c:pt>
                <c:pt idx="31">
                  <c:v>-5214</c:v>
                </c:pt>
                <c:pt idx="32">
                  <c:v>-4990</c:v>
                </c:pt>
                <c:pt idx="33">
                  <c:v>-5259</c:v>
                </c:pt>
                <c:pt idx="34">
                  <c:v>-5860</c:v>
                </c:pt>
                <c:pt idx="35">
                  <c:v>-6098</c:v>
                </c:pt>
                <c:pt idx="36">
                  <c:v>-6150</c:v>
                </c:pt>
                <c:pt idx="37">
                  <c:v>-6156</c:v>
                </c:pt>
                <c:pt idx="38">
                  <c:v>-5747</c:v>
                </c:pt>
                <c:pt idx="39">
                  <c:v>-5739</c:v>
                </c:pt>
                <c:pt idx="40">
                  <c:v>-5657</c:v>
                </c:pt>
                <c:pt idx="41">
                  <c:v>-5523</c:v>
                </c:pt>
                <c:pt idx="42">
                  <c:v>-5572</c:v>
                </c:pt>
                <c:pt idx="43">
                  <c:v>-5315</c:v>
                </c:pt>
                <c:pt idx="44">
                  <c:v>-4922</c:v>
                </c:pt>
                <c:pt idx="45">
                  <c:v>-4202</c:v>
                </c:pt>
                <c:pt idx="46">
                  <c:v>-3100</c:v>
                </c:pt>
                <c:pt idx="47">
                  <c:v>-1881</c:v>
                </c:pt>
                <c:pt idx="48">
                  <c:v>-1084</c:v>
                </c:pt>
                <c:pt idx="49">
                  <c:v>-701</c:v>
                </c:pt>
                <c:pt idx="50">
                  <c:v>-390</c:v>
                </c:pt>
                <c:pt idx="51">
                  <c:v>-247</c:v>
                </c:pt>
                <c:pt idx="52">
                  <c:v>-53</c:v>
                </c:pt>
                <c:pt idx="53">
                  <c:v>-22</c:v>
                </c:pt>
                <c:pt idx="54">
                  <c:v>-6</c:v>
                </c:pt>
              </c:numCache>
            </c:numRef>
          </c:val>
          <c:extLst>
            <c:ext xmlns:c16="http://schemas.microsoft.com/office/drawing/2014/chart" uri="{C3380CC4-5D6E-409C-BE32-E72D297353CC}">
              <c16:uniqueId val="{00000001-A899-4A5F-8DAB-454C5A1DC8B5}"/>
            </c:ext>
          </c:extLst>
        </c:ser>
        <c:ser>
          <c:idx val="2"/>
          <c:order val="2"/>
          <c:tx>
            <c:strRef>
              <c:f>'Pyramide ages fonctionnaires'!$G$3</c:f>
              <c:strCache>
                <c:ptCount val="1"/>
                <c:pt idx="0">
                  <c:v>Femme</c:v>
                </c:pt>
              </c:strCache>
            </c:strRef>
          </c:tx>
          <c:spPr>
            <a:solidFill>
              <a:srgbClr val="FF0000"/>
            </a:solidFill>
            <a:ln>
              <a:solidFill>
                <a:srgbClr val="C00000"/>
              </a:solidFill>
            </a:ln>
          </c:spPr>
          <c:invertIfNegative val="0"/>
          <c:cat>
            <c:numRef>
              <c:f>'Pyramide ages fonctionnaires'!$E$4:$E$58</c:f>
              <c:numCache>
                <c:formatCode>General</c:formatCode>
                <c:ptCount val="55"/>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numCache>
            </c:numRef>
          </c:cat>
          <c:val>
            <c:numRef>
              <c:f>'Pyramide ages fonctionnaires'!$G$4:$G$58</c:f>
              <c:numCache>
                <c:formatCode>General</c:formatCode>
                <c:ptCount val="55"/>
                <c:pt idx="0">
                  <c:v>0</c:v>
                </c:pt>
                <c:pt idx="1">
                  <c:v>0</c:v>
                </c:pt>
                <c:pt idx="2">
                  <c:v>0</c:v>
                </c:pt>
                <c:pt idx="3">
                  <c:v>0</c:v>
                </c:pt>
                <c:pt idx="4">
                  <c:v>15</c:v>
                </c:pt>
                <c:pt idx="5">
                  <c:v>148</c:v>
                </c:pt>
                <c:pt idx="6">
                  <c:v>1274</c:v>
                </c:pt>
                <c:pt idx="7">
                  <c:v>3485</c:v>
                </c:pt>
                <c:pt idx="8">
                  <c:v>5455</c:v>
                </c:pt>
                <c:pt idx="9">
                  <c:v>7616</c:v>
                </c:pt>
                <c:pt idx="10">
                  <c:v>9879</c:v>
                </c:pt>
                <c:pt idx="11">
                  <c:v>11767</c:v>
                </c:pt>
                <c:pt idx="12">
                  <c:v>13429</c:v>
                </c:pt>
                <c:pt idx="13">
                  <c:v>14479</c:v>
                </c:pt>
                <c:pt idx="14">
                  <c:v>14784</c:v>
                </c:pt>
                <c:pt idx="15">
                  <c:v>15551</c:v>
                </c:pt>
                <c:pt idx="16">
                  <c:v>17452</c:v>
                </c:pt>
                <c:pt idx="17">
                  <c:v>19296</c:v>
                </c:pt>
                <c:pt idx="18">
                  <c:v>20543</c:v>
                </c:pt>
                <c:pt idx="19">
                  <c:v>22418</c:v>
                </c:pt>
                <c:pt idx="20">
                  <c:v>23390</c:v>
                </c:pt>
                <c:pt idx="21">
                  <c:v>24041</c:v>
                </c:pt>
                <c:pt idx="22">
                  <c:v>24529</c:v>
                </c:pt>
                <c:pt idx="23">
                  <c:v>24743</c:v>
                </c:pt>
                <c:pt idx="24">
                  <c:v>24284</c:v>
                </c:pt>
                <c:pt idx="25">
                  <c:v>24197</c:v>
                </c:pt>
                <c:pt idx="26">
                  <c:v>26307</c:v>
                </c:pt>
                <c:pt idx="27">
                  <c:v>26311</c:v>
                </c:pt>
                <c:pt idx="28">
                  <c:v>26251</c:v>
                </c:pt>
                <c:pt idx="29">
                  <c:v>24870</c:v>
                </c:pt>
                <c:pt idx="30">
                  <c:v>23609</c:v>
                </c:pt>
                <c:pt idx="31">
                  <c:v>23094</c:v>
                </c:pt>
                <c:pt idx="32">
                  <c:v>22384</c:v>
                </c:pt>
                <c:pt idx="33">
                  <c:v>22926</c:v>
                </c:pt>
                <c:pt idx="34">
                  <c:v>24170</c:v>
                </c:pt>
                <c:pt idx="35">
                  <c:v>25695</c:v>
                </c:pt>
                <c:pt idx="36">
                  <c:v>26704</c:v>
                </c:pt>
                <c:pt idx="37">
                  <c:v>26375</c:v>
                </c:pt>
                <c:pt idx="38">
                  <c:v>25171</c:v>
                </c:pt>
                <c:pt idx="39">
                  <c:v>24640</c:v>
                </c:pt>
                <c:pt idx="40">
                  <c:v>24019</c:v>
                </c:pt>
                <c:pt idx="41">
                  <c:v>23205</c:v>
                </c:pt>
                <c:pt idx="42">
                  <c:v>22041</c:v>
                </c:pt>
                <c:pt idx="43">
                  <c:v>19624</c:v>
                </c:pt>
                <c:pt idx="44">
                  <c:v>18089</c:v>
                </c:pt>
                <c:pt idx="45">
                  <c:v>15037</c:v>
                </c:pt>
                <c:pt idx="46">
                  <c:v>12094</c:v>
                </c:pt>
                <c:pt idx="47">
                  <c:v>6239</c:v>
                </c:pt>
                <c:pt idx="48">
                  <c:v>3035</c:v>
                </c:pt>
                <c:pt idx="49">
                  <c:v>1767</c:v>
                </c:pt>
                <c:pt idx="50">
                  <c:v>1051</c:v>
                </c:pt>
                <c:pt idx="51">
                  <c:v>515</c:v>
                </c:pt>
                <c:pt idx="52">
                  <c:v>95</c:v>
                </c:pt>
                <c:pt idx="53">
                  <c:v>59</c:v>
                </c:pt>
                <c:pt idx="54">
                  <c:v>16</c:v>
                </c:pt>
              </c:numCache>
            </c:numRef>
          </c:val>
          <c:extLst>
            <c:ext xmlns:c16="http://schemas.microsoft.com/office/drawing/2014/chart" uri="{C3380CC4-5D6E-409C-BE32-E72D297353CC}">
              <c16:uniqueId val="{00000002-A899-4A5F-8DAB-454C5A1DC8B5}"/>
            </c:ext>
          </c:extLst>
        </c:ser>
        <c:dLbls>
          <c:showLegendKey val="0"/>
          <c:showVal val="0"/>
          <c:showCatName val="0"/>
          <c:showSerName val="0"/>
          <c:showPercent val="0"/>
          <c:showBubbleSize val="0"/>
        </c:dLbls>
        <c:gapWidth val="0"/>
        <c:overlap val="100"/>
        <c:axId val="165521280"/>
        <c:axId val="165539840"/>
      </c:barChart>
      <c:catAx>
        <c:axId val="165521280"/>
        <c:scaling>
          <c:orientation val="minMax"/>
        </c:scaling>
        <c:delete val="0"/>
        <c:axPos val="l"/>
        <c:title>
          <c:tx>
            <c:rich>
              <a:bodyPr rot="0" vert="horz"/>
              <a:lstStyle/>
              <a:p>
                <a:pPr>
                  <a:defRPr b="0"/>
                </a:pPr>
                <a:r>
                  <a:rPr lang="fr-FR" b="0">
                    <a:latin typeface="Calibri"/>
                    <a:cs typeface="Calibri"/>
                  </a:rPr>
                  <a:t>Â</a:t>
                </a:r>
                <a:r>
                  <a:rPr lang="fr-FR" b="0"/>
                  <a:t>ges</a:t>
                </a:r>
              </a:p>
            </c:rich>
          </c:tx>
          <c:layout>
            <c:manualLayout>
              <c:xMode val="edge"/>
              <c:yMode val="edge"/>
              <c:x val="5.3279354789149601E-2"/>
              <c:y val="7.2614348518373825E-2"/>
            </c:manualLayout>
          </c:layout>
          <c:overlay val="0"/>
        </c:title>
        <c:numFmt formatCode="General" sourceLinked="1"/>
        <c:majorTickMark val="none"/>
        <c:minorTickMark val="none"/>
        <c:tickLblPos val="low"/>
        <c:txPr>
          <a:bodyPr/>
          <a:lstStyle/>
          <a:p>
            <a:pPr>
              <a:defRPr sz="900" b="0"/>
            </a:pPr>
            <a:endParaRPr lang="fr-FR"/>
          </a:p>
        </c:txPr>
        <c:crossAx val="165539840"/>
        <c:crossesAt val="0"/>
        <c:auto val="0"/>
        <c:lblAlgn val="ctr"/>
        <c:lblOffset val="21"/>
        <c:tickLblSkip val="3"/>
        <c:noMultiLvlLbl val="0"/>
      </c:catAx>
      <c:valAx>
        <c:axId val="165539840"/>
        <c:scaling>
          <c:orientation val="minMax"/>
          <c:max val="30000"/>
          <c:min val="-15000"/>
        </c:scaling>
        <c:delete val="0"/>
        <c:axPos val="b"/>
        <c:title>
          <c:tx>
            <c:rich>
              <a:bodyPr/>
              <a:lstStyle/>
              <a:p>
                <a:pPr>
                  <a:defRPr b="0"/>
                </a:pPr>
                <a:r>
                  <a:rPr lang="fr-FR" b="0"/>
                  <a:t>Effectif</a:t>
                </a:r>
              </a:p>
            </c:rich>
          </c:tx>
          <c:layout>
            <c:manualLayout>
              <c:xMode val="edge"/>
              <c:yMode val="edge"/>
              <c:x val="0.45939392459754541"/>
              <c:y val="0.91299530341913959"/>
            </c:manualLayout>
          </c:layout>
          <c:overlay val="0"/>
        </c:title>
        <c:numFmt formatCode="#,##0;#,##0" sourceLinked="0"/>
        <c:majorTickMark val="out"/>
        <c:minorTickMark val="none"/>
        <c:tickLblPos val="low"/>
        <c:txPr>
          <a:bodyPr rot="0"/>
          <a:lstStyle/>
          <a:p>
            <a:pPr>
              <a:defRPr b="0"/>
            </a:pPr>
            <a:endParaRPr lang="fr-FR"/>
          </a:p>
        </c:txPr>
        <c:crossAx val="165521280"/>
        <c:crossesAt val="1"/>
        <c:crossBetween val="between"/>
        <c:majorUnit val="5000"/>
      </c:valAx>
    </c:plotArea>
    <c:plotVisOnly val="1"/>
    <c:dispBlanksAs val="gap"/>
    <c:showDLblsOverMax val="0"/>
  </c:chart>
  <c:spPr>
    <a:ln>
      <a:noFill/>
    </a:ln>
  </c:spPr>
  <c:txPr>
    <a:bodyPr/>
    <a:lstStyle/>
    <a:p>
      <a:pPr>
        <a:defRPr b="1"/>
      </a:pPr>
      <a:endParaRPr lang="fr-FR"/>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defRPr/>
            </a:pPr>
            <a:r>
              <a:rPr lang="fr-FR" sz="1600"/>
              <a:t>Répartition par âge des salariés</a:t>
            </a:r>
          </a:p>
        </c:rich>
      </c:tx>
      <c:layout>
        <c:manualLayout>
          <c:xMode val="edge"/>
          <c:yMode val="edge"/>
          <c:x val="0.2528487031864135"/>
          <c:y val="0"/>
        </c:manualLayout>
      </c:layout>
      <c:overlay val="0"/>
    </c:title>
    <c:autoTitleDeleted val="0"/>
    <c:plotArea>
      <c:layout>
        <c:manualLayout>
          <c:layoutTarget val="inner"/>
          <c:xMode val="edge"/>
          <c:yMode val="edge"/>
          <c:x val="9.6260645301580988E-2"/>
          <c:y val="0.13053823149634422"/>
          <c:w val="0.85279860856583745"/>
          <c:h val="0.71670814754692391"/>
        </c:manualLayout>
      </c:layout>
      <c:barChart>
        <c:barDir val="bar"/>
        <c:grouping val="stacked"/>
        <c:varyColors val="0"/>
        <c:ser>
          <c:idx val="0"/>
          <c:order val="0"/>
          <c:tx>
            <c:strRef>
              <c:f>'Pyramide âges salariés'!$E$3</c:f>
              <c:strCache>
                <c:ptCount val="1"/>
                <c:pt idx="0">
                  <c:v>age</c:v>
                </c:pt>
              </c:strCache>
            </c:strRef>
          </c:tx>
          <c:invertIfNegative val="0"/>
          <c:cat>
            <c:numRef>
              <c:f>'Pyramide âges salariés'!$E$4:$E$58</c:f>
              <c:numCache>
                <c:formatCode>General</c:formatCode>
                <c:ptCount val="55"/>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numCache>
            </c:numRef>
          </c:cat>
          <c:val>
            <c:numRef>
              <c:f>'Pyramide âges salariés'!$E$4:$E$58</c:f>
              <c:numCache>
                <c:formatCode>General</c:formatCode>
                <c:ptCount val="55"/>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numCache>
            </c:numRef>
          </c:val>
          <c:extLst>
            <c:ext xmlns:c16="http://schemas.microsoft.com/office/drawing/2014/chart" uri="{C3380CC4-5D6E-409C-BE32-E72D297353CC}">
              <c16:uniqueId val="{00000000-5615-4091-A3C0-E6836CBFDE09}"/>
            </c:ext>
          </c:extLst>
        </c:ser>
        <c:ser>
          <c:idx val="1"/>
          <c:order val="1"/>
          <c:tx>
            <c:strRef>
              <c:f>'Pyramide âges salariés'!$F$3</c:f>
              <c:strCache>
                <c:ptCount val="1"/>
                <c:pt idx="0">
                  <c:v>Homme</c:v>
                </c:pt>
              </c:strCache>
            </c:strRef>
          </c:tx>
          <c:spPr>
            <a:solidFill>
              <a:srgbClr val="4472C4">
                <a:lumMod val="75000"/>
              </a:srgbClr>
            </a:solidFill>
            <a:ln>
              <a:solidFill>
                <a:srgbClr val="4472C4">
                  <a:lumMod val="50000"/>
                </a:srgbClr>
              </a:solidFill>
            </a:ln>
          </c:spPr>
          <c:invertIfNegative val="0"/>
          <c:cat>
            <c:numRef>
              <c:f>'Pyramide âges salariés'!$E$4:$E$58</c:f>
              <c:numCache>
                <c:formatCode>General</c:formatCode>
                <c:ptCount val="55"/>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numCache>
            </c:numRef>
          </c:cat>
          <c:val>
            <c:numRef>
              <c:f>'Pyramide âges salariés'!$F$4:$F$58</c:f>
              <c:numCache>
                <c:formatCode>General</c:formatCode>
                <c:ptCount val="55"/>
                <c:pt idx="0">
                  <c:v>-15</c:v>
                </c:pt>
                <c:pt idx="1">
                  <c:v>-43</c:v>
                </c:pt>
                <c:pt idx="2">
                  <c:v>-147</c:v>
                </c:pt>
                <c:pt idx="3">
                  <c:v>-1525</c:v>
                </c:pt>
                <c:pt idx="4">
                  <c:v>-2725</c:v>
                </c:pt>
                <c:pt idx="5">
                  <c:v>-3654</c:v>
                </c:pt>
                <c:pt idx="6">
                  <c:v>-5482</c:v>
                </c:pt>
                <c:pt idx="7">
                  <c:v>-6940</c:v>
                </c:pt>
                <c:pt idx="8">
                  <c:v>-7553</c:v>
                </c:pt>
                <c:pt idx="9">
                  <c:v>-7542</c:v>
                </c:pt>
                <c:pt idx="10">
                  <c:v>-6974</c:v>
                </c:pt>
                <c:pt idx="11">
                  <c:v>-6643</c:v>
                </c:pt>
                <c:pt idx="12">
                  <c:v>-6626</c:v>
                </c:pt>
                <c:pt idx="13">
                  <c:v>-6677</c:v>
                </c:pt>
                <c:pt idx="14">
                  <c:v>-6222</c:v>
                </c:pt>
                <c:pt idx="15">
                  <c:v>-6011</c:v>
                </c:pt>
                <c:pt idx="16">
                  <c:v>-6203</c:v>
                </c:pt>
                <c:pt idx="17">
                  <c:v>-5742</c:v>
                </c:pt>
                <c:pt idx="18">
                  <c:v>-5454</c:v>
                </c:pt>
                <c:pt idx="19">
                  <c:v>-5004</c:v>
                </c:pt>
                <c:pt idx="20">
                  <c:v>-4812</c:v>
                </c:pt>
                <c:pt idx="21">
                  <c:v>-4409</c:v>
                </c:pt>
                <c:pt idx="22">
                  <c:v>-4164</c:v>
                </c:pt>
                <c:pt idx="23">
                  <c:v>-3870</c:v>
                </c:pt>
                <c:pt idx="24">
                  <c:v>-3362</c:v>
                </c:pt>
                <c:pt idx="25">
                  <c:v>-3233</c:v>
                </c:pt>
                <c:pt idx="26">
                  <c:v>-3313</c:v>
                </c:pt>
                <c:pt idx="27">
                  <c:v>-3181</c:v>
                </c:pt>
                <c:pt idx="28">
                  <c:v>-3050</c:v>
                </c:pt>
                <c:pt idx="29">
                  <c:v>-2902</c:v>
                </c:pt>
                <c:pt idx="30">
                  <c:v>-2796</c:v>
                </c:pt>
                <c:pt idx="31">
                  <c:v>-2716</c:v>
                </c:pt>
                <c:pt idx="32">
                  <c:v>-2561</c:v>
                </c:pt>
                <c:pt idx="33">
                  <c:v>-2616</c:v>
                </c:pt>
                <c:pt idx="34">
                  <c:v>-2608</c:v>
                </c:pt>
                <c:pt idx="35">
                  <c:v>-2591</c:v>
                </c:pt>
                <c:pt idx="36">
                  <c:v>-2527</c:v>
                </c:pt>
                <c:pt idx="37">
                  <c:v>-2507</c:v>
                </c:pt>
                <c:pt idx="38">
                  <c:v>-2487</c:v>
                </c:pt>
                <c:pt idx="39">
                  <c:v>-2249</c:v>
                </c:pt>
                <c:pt idx="40">
                  <c:v>-2268</c:v>
                </c:pt>
                <c:pt idx="41">
                  <c:v>-2158</c:v>
                </c:pt>
                <c:pt idx="42">
                  <c:v>-2280</c:v>
                </c:pt>
                <c:pt idx="43">
                  <c:v>-2279</c:v>
                </c:pt>
                <c:pt idx="44">
                  <c:v>-2292</c:v>
                </c:pt>
                <c:pt idx="45">
                  <c:v>-2289</c:v>
                </c:pt>
                <c:pt idx="46">
                  <c:v>-2228</c:v>
                </c:pt>
                <c:pt idx="47">
                  <c:v>-2119</c:v>
                </c:pt>
                <c:pt idx="48">
                  <c:v>-1919</c:v>
                </c:pt>
                <c:pt idx="49">
                  <c:v>-1707</c:v>
                </c:pt>
                <c:pt idx="50">
                  <c:v>-1635</c:v>
                </c:pt>
                <c:pt idx="51">
                  <c:v>-1469</c:v>
                </c:pt>
                <c:pt idx="52">
                  <c:v>-1219</c:v>
                </c:pt>
                <c:pt idx="53">
                  <c:v>-975</c:v>
                </c:pt>
                <c:pt idx="54">
                  <c:v>-823</c:v>
                </c:pt>
              </c:numCache>
            </c:numRef>
          </c:val>
          <c:extLst>
            <c:ext xmlns:c16="http://schemas.microsoft.com/office/drawing/2014/chart" uri="{C3380CC4-5D6E-409C-BE32-E72D297353CC}">
              <c16:uniqueId val="{00000001-5615-4091-A3C0-E6836CBFDE09}"/>
            </c:ext>
          </c:extLst>
        </c:ser>
        <c:ser>
          <c:idx val="2"/>
          <c:order val="2"/>
          <c:tx>
            <c:strRef>
              <c:f>'Pyramide âges salariés'!$G$3</c:f>
              <c:strCache>
                <c:ptCount val="1"/>
                <c:pt idx="0">
                  <c:v>Femme</c:v>
                </c:pt>
              </c:strCache>
            </c:strRef>
          </c:tx>
          <c:spPr>
            <a:solidFill>
              <a:srgbClr val="FF0000"/>
            </a:solidFill>
            <a:ln>
              <a:solidFill>
                <a:srgbClr val="C00000"/>
              </a:solidFill>
            </a:ln>
          </c:spPr>
          <c:invertIfNegative val="0"/>
          <c:cat>
            <c:numRef>
              <c:f>'Pyramide âges salariés'!$E$4:$E$58</c:f>
              <c:numCache>
                <c:formatCode>General</c:formatCode>
                <c:ptCount val="55"/>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numCache>
            </c:numRef>
          </c:cat>
          <c:val>
            <c:numRef>
              <c:f>'Pyramide âges salariés'!$G$4:$G$58</c:f>
              <c:numCache>
                <c:formatCode>General</c:formatCode>
                <c:ptCount val="55"/>
                <c:pt idx="0">
                  <c:v>1</c:v>
                </c:pt>
                <c:pt idx="1">
                  <c:v>80</c:v>
                </c:pt>
                <c:pt idx="2">
                  <c:v>500</c:v>
                </c:pt>
                <c:pt idx="3">
                  <c:v>3815</c:v>
                </c:pt>
                <c:pt idx="4">
                  <c:v>8325</c:v>
                </c:pt>
                <c:pt idx="5">
                  <c:v>11882</c:v>
                </c:pt>
                <c:pt idx="6">
                  <c:v>18701</c:v>
                </c:pt>
                <c:pt idx="7">
                  <c:v>23243</c:v>
                </c:pt>
                <c:pt idx="8">
                  <c:v>24369</c:v>
                </c:pt>
                <c:pt idx="9">
                  <c:v>23228</c:v>
                </c:pt>
                <c:pt idx="10">
                  <c:v>20780</c:v>
                </c:pt>
                <c:pt idx="11">
                  <c:v>18883</c:v>
                </c:pt>
                <c:pt idx="12">
                  <c:v>17583</c:v>
                </c:pt>
                <c:pt idx="13">
                  <c:v>16396</c:v>
                </c:pt>
                <c:pt idx="14">
                  <c:v>14880</c:v>
                </c:pt>
                <c:pt idx="15">
                  <c:v>13829</c:v>
                </c:pt>
                <c:pt idx="16">
                  <c:v>13529</c:v>
                </c:pt>
                <c:pt idx="17">
                  <c:v>12993</c:v>
                </c:pt>
                <c:pt idx="18">
                  <c:v>12428</c:v>
                </c:pt>
                <c:pt idx="19">
                  <c:v>11916</c:v>
                </c:pt>
                <c:pt idx="20">
                  <c:v>11711</c:v>
                </c:pt>
                <c:pt idx="21">
                  <c:v>11204</c:v>
                </c:pt>
                <c:pt idx="22">
                  <c:v>11001</c:v>
                </c:pt>
                <c:pt idx="23">
                  <c:v>10022</c:v>
                </c:pt>
                <c:pt idx="24">
                  <c:v>9565</c:v>
                </c:pt>
                <c:pt idx="25">
                  <c:v>8931</c:v>
                </c:pt>
                <c:pt idx="26">
                  <c:v>9218</c:v>
                </c:pt>
                <c:pt idx="27">
                  <c:v>8810</c:v>
                </c:pt>
                <c:pt idx="28">
                  <c:v>8660</c:v>
                </c:pt>
                <c:pt idx="29">
                  <c:v>7916</c:v>
                </c:pt>
                <c:pt idx="30">
                  <c:v>7644</c:v>
                </c:pt>
                <c:pt idx="31">
                  <c:v>7289</c:v>
                </c:pt>
                <c:pt idx="32">
                  <c:v>7087</c:v>
                </c:pt>
                <c:pt idx="33">
                  <c:v>6968</c:v>
                </c:pt>
                <c:pt idx="34">
                  <c:v>6955</c:v>
                </c:pt>
                <c:pt idx="35">
                  <c:v>6988</c:v>
                </c:pt>
                <c:pt idx="36">
                  <c:v>6786</c:v>
                </c:pt>
                <c:pt idx="37">
                  <c:v>6595</c:v>
                </c:pt>
                <c:pt idx="38">
                  <c:v>6177</c:v>
                </c:pt>
                <c:pt idx="39">
                  <c:v>5818</c:v>
                </c:pt>
                <c:pt idx="40">
                  <c:v>5506</c:v>
                </c:pt>
                <c:pt idx="41">
                  <c:v>5105</c:v>
                </c:pt>
                <c:pt idx="42">
                  <c:v>5090</c:v>
                </c:pt>
                <c:pt idx="43">
                  <c:v>4859</c:v>
                </c:pt>
                <c:pt idx="44">
                  <c:v>4849</c:v>
                </c:pt>
                <c:pt idx="45">
                  <c:v>4374</c:v>
                </c:pt>
                <c:pt idx="46">
                  <c:v>3925</c:v>
                </c:pt>
                <c:pt idx="47">
                  <c:v>3805</c:v>
                </c:pt>
                <c:pt idx="48">
                  <c:v>2829</c:v>
                </c:pt>
                <c:pt idx="49">
                  <c:v>2356</c:v>
                </c:pt>
                <c:pt idx="50">
                  <c:v>1840</c:v>
                </c:pt>
                <c:pt idx="51">
                  <c:v>1415</c:v>
                </c:pt>
                <c:pt idx="52">
                  <c:v>1079</c:v>
                </c:pt>
                <c:pt idx="53">
                  <c:v>776</c:v>
                </c:pt>
                <c:pt idx="54">
                  <c:v>521</c:v>
                </c:pt>
              </c:numCache>
            </c:numRef>
          </c:val>
          <c:extLst>
            <c:ext xmlns:c16="http://schemas.microsoft.com/office/drawing/2014/chart" uri="{C3380CC4-5D6E-409C-BE32-E72D297353CC}">
              <c16:uniqueId val="{00000002-5615-4091-A3C0-E6836CBFDE09}"/>
            </c:ext>
          </c:extLst>
        </c:ser>
        <c:dLbls>
          <c:showLegendKey val="0"/>
          <c:showVal val="0"/>
          <c:showCatName val="0"/>
          <c:showSerName val="0"/>
          <c:showPercent val="0"/>
          <c:showBubbleSize val="0"/>
        </c:dLbls>
        <c:gapWidth val="0"/>
        <c:overlap val="100"/>
        <c:axId val="165521280"/>
        <c:axId val="165539840"/>
      </c:barChart>
      <c:catAx>
        <c:axId val="165521280"/>
        <c:scaling>
          <c:orientation val="minMax"/>
        </c:scaling>
        <c:delete val="0"/>
        <c:axPos val="l"/>
        <c:title>
          <c:tx>
            <c:rich>
              <a:bodyPr rot="0" vert="horz"/>
              <a:lstStyle/>
              <a:p>
                <a:pPr>
                  <a:defRPr b="0"/>
                </a:pPr>
                <a:r>
                  <a:rPr lang="fr-FR" b="0">
                    <a:latin typeface="Calibri"/>
                    <a:cs typeface="Calibri"/>
                  </a:rPr>
                  <a:t>Â</a:t>
                </a:r>
                <a:r>
                  <a:rPr lang="fr-FR" b="0"/>
                  <a:t>ges</a:t>
                </a:r>
              </a:p>
            </c:rich>
          </c:tx>
          <c:layout>
            <c:manualLayout>
              <c:xMode val="edge"/>
              <c:yMode val="edge"/>
              <c:x val="5.3279354789149601E-2"/>
              <c:y val="7.2614348518373825E-2"/>
            </c:manualLayout>
          </c:layout>
          <c:overlay val="0"/>
        </c:title>
        <c:numFmt formatCode="General" sourceLinked="1"/>
        <c:majorTickMark val="none"/>
        <c:minorTickMark val="none"/>
        <c:tickLblPos val="low"/>
        <c:txPr>
          <a:bodyPr/>
          <a:lstStyle/>
          <a:p>
            <a:pPr>
              <a:defRPr sz="900" b="0"/>
            </a:pPr>
            <a:endParaRPr lang="fr-FR"/>
          </a:p>
        </c:txPr>
        <c:crossAx val="165539840"/>
        <c:crossesAt val="0"/>
        <c:auto val="0"/>
        <c:lblAlgn val="ctr"/>
        <c:lblOffset val="21"/>
        <c:tickLblSkip val="3"/>
        <c:noMultiLvlLbl val="0"/>
      </c:catAx>
      <c:valAx>
        <c:axId val="165539840"/>
        <c:scaling>
          <c:orientation val="minMax"/>
          <c:max val="30000"/>
          <c:min val="-15000"/>
        </c:scaling>
        <c:delete val="0"/>
        <c:axPos val="b"/>
        <c:title>
          <c:tx>
            <c:rich>
              <a:bodyPr/>
              <a:lstStyle/>
              <a:p>
                <a:pPr>
                  <a:defRPr b="0"/>
                </a:pPr>
                <a:r>
                  <a:rPr lang="fr-FR" b="0"/>
                  <a:t>Effectif</a:t>
                </a:r>
              </a:p>
            </c:rich>
          </c:tx>
          <c:layout>
            <c:manualLayout>
              <c:xMode val="edge"/>
              <c:yMode val="edge"/>
              <c:x val="0.45939392459754541"/>
              <c:y val="0.91299530341913959"/>
            </c:manualLayout>
          </c:layout>
          <c:overlay val="0"/>
        </c:title>
        <c:numFmt formatCode="#,##0;#,##0" sourceLinked="0"/>
        <c:majorTickMark val="out"/>
        <c:minorTickMark val="none"/>
        <c:tickLblPos val="low"/>
        <c:txPr>
          <a:bodyPr rot="0"/>
          <a:lstStyle/>
          <a:p>
            <a:pPr>
              <a:defRPr b="0"/>
            </a:pPr>
            <a:endParaRPr lang="fr-FR"/>
          </a:p>
        </c:txPr>
        <c:crossAx val="165521280"/>
        <c:crossesAt val="1"/>
        <c:crossBetween val="between"/>
        <c:majorUnit val="5000"/>
      </c:valAx>
    </c:plotArea>
    <c:plotVisOnly val="1"/>
    <c:dispBlanksAs val="gap"/>
    <c:showDLblsOverMax val="0"/>
  </c:chart>
  <c:spPr>
    <a:ln>
      <a:noFill/>
    </a:ln>
  </c:spPr>
  <c:txPr>
    <a:bodyPr/>
    <a:lstStyle/>
    <a:p>
      <a:pPr>
        <a:defRPr b="1"/>
      </a:pPr>
      <a:endParaRPr lang="fr-FR"/>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'Evol Effectif employeurs'!$C$6</c:f>
              <c:strCache>
                <c:ptCount val="1"/>
                <c:pt idx="0">
                  <c:v>Employeurs CNRACL</c:v>
                </c:pt>
              </c:strCache>
            </c:strRef>
          </c:tx>
          <c:spPr>
            <a:ln w="53975" cap="rnd">
              <a:solidFill>
                <a:srgbClr val="00B050"/>
              </a:solidFill>
              <a:round/>
            </a:ln>
            <a:effectLst/>
          </c:spPr>
          <c:marker>
            <c:symbol val="none"/>
          </c:marker>
          <c:cat>
            <c:numRef>
              <c:f>'Evol Effectif employeurs'!$E$5:$W$5</c:f>
              <c:numCache>
                <c:formatCode>General</c:formatCode>
                <c:ptCount val="19"/>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numCache>
            </c:numRef>
          </c:cat>
          <c:val>
            <c:numRef>
              <c:f>'Evol Effectif employeurs'!$E$6:$W$6</c:f>
              <c:numCache>
                <c:formatCode>General</c:formatCode>
                <c:ptCount val="19"/>
                <c:pt idx="0">
                  <c:v>2496</c:v>
                </c:pt>
                <c:pt idx="1">
                  <c:v>2487</c:v>
                </c:pt>
                <c:pt idx="2">
                  <c:v>2479</c:v>
                </c:pt>
                <c:pt idx="3">
                  <c:v>2466</c:v>
                </c:pt>
                <c:pt idx="4">
                  <c:v>2461</c:v>
                </c:pt>
                <c:pt idx="5">
                  <c:v>2452</c:v>
                </c:pt>
                <c:pt idx="6">
                  <c:v>2439</c:v>
                </c:pt>
                <c:pt idx="7">
                  <c:v>2417</c:v>
                </c:pt>
                <c:pt idx="8">
                  <c:v>2398</c:v>
                </c:pt>
                <c:pt idx="9">
                  <c:v>2371</c:v>
                </c:pt>
                <c:pt idx="10">
                  <c:v>2317</c:v>
                </c:pt>
                <c:pt idx="11">
                  <c:v>2279</c:v>
                </c:pt>
                <c:pt idx="12">
                  <c:v>2262</c:v>
                </c:pt>
                <c:pt idx="13">
                  <c:v>2238</c:v>
                </c:pt>
                <c:pt idx="14">
                  <c:v>2203</c:v>
                </c:pt>
                <c:pt idx="15">
                  <c:v>2184</c:v>
                </c:pt>
                <c:pt idx="16">
                  <c:v>2162</c:v>
                </c:pt>
                <c:pt idx="17">
                  <c:v>2156</c:v>
                </c:pt>
                <c:pt idx="18">
                  <c:v>2141</c:v>
                </c:pt>
              </c:numCache>
            </c:numRef>
          </c:val>
          <c:smooth val="0"/>
          <c:extLst>
            <c:ext xmlns:c16="http://schemas.microsoft.com/office/drawing/2014/chart" uri="{C3380CC4-5D6E-409C-BE32-E72D297353CC}">
              <c16:uniqueId val="{00000000-70F7-47DB-A272-B80F8EBC231E}"/>
            </c:ext>
          </c:extLst>
        </c:ser>
        <c:ser>
          <c:idx val="1"/>
          <c:order val="1"/>
          <c:tx>
            <c:strRef>
              <c:f>'Evol Effectif employeurs'!$C$7</c:f>
              <c:strCache>
                <c:ptCount val="1"/>
                <c:pt idx="0">
                  <c:v>Employeurs Ircantec</c:v>
                </c:pt>
              </c:strCache>
            </c:strRef>
          </c:tx>
          <c:spPr>
            <a:ln w="53975" cap="rnd">
              <a:solidFill>
                <a:srgbClr val="FF0000"/>
              </a:solidFill>
              <a:round/>
            </a:ln>
            <a:effectLst/>
          </c:spPr>
          <c:marker>
            <c:symbol val="none"/>
          </c:marker>
          <c:cat>
            <c:numRef>
              <c:f>'Evol Effectif employeurs'!$E$5:$W$5</c:f>
              <c:numCache>
                <c:formatCode>General</c:formatCode>
                <c:ptCount val="19"/>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numCache>
            </c:numRef>
          </c:cat>
          <c:val>
            <c:numRef>
              <c:f>'Evol Effectif employeurs'!$E$7:$W$7</c:f>
              <c:numCache>
                <c:formatCode>General</c:formatCode>
                <c:ptCount val="19"/>
                <c:pt idx="0">
                  <c:v>2577</c:v>
                </c:pt>
                <c:pt idx="1">
                  <c:v>2565</c:v>
                </c:pt>
                <c:pt idx="2">
                  <c:v>2549</c:v>
                </c:pt>
                <c:pt idx="3">
                  <c:v>2541</c:v>
                </c:pt>
                <c:pt idx="4">
                  <c:v>2532</c:v>
                </c:pt>
                <c:pt idx="5">
                  <c:v>2514</c:v>
                </c:pt>
                <c:pt idx="6">
                  <c:v>2519</c:v>
                </c:pt>
                <c:pt idx="7">
                  <c:v>2482</c:v>
                </c:pt>
                <c:pt idx="8">
                  <c:v>2453</c:v>
                </c:pt>
                <c:pt idx="9">
                  <c:v>2425</c:v>
                </c:pt>
                <c:pt idx="10">
                  <c:v>2396</c:v>
                </c:pt>
                <c:pt idx="11">
                  <c:v>2360</c:v>
                </c:pt>
                <c:pt idx="12">
                  <c:v>2340</c:v>
                </c:pt>
                <c:pt idx="13">
                  <c:v>2326</c:v>
                </c:pt>
                <c:pt idx="14">
                  <c:v>2306</c:v>
                </c:pt>
                <c:pt idx="15">
                  <c:v>2282</c:v>
                </c:pt>
                <c:pt idx="16">
                  <c:v>2271</c:v>
                </c:pt>
                <c:pt idx="17">
                  <c:v>2245</c:v>
                </c:pt>
                <c:pt idx="18">
                  <c:v>2252</c:v>
                </c:pt>
              </c:numCache>
            </c:numRef>
          </c:val>
          <c:smooth val="0"/>
          <c:extLst>
            <c:ext xmlns:c16="http://schemas.microsoft.com/office/drawing/2014/chart" uri="{C3380CC4-5D6E-409C-BE32-E72D297353CC}">
              <c16:uniqueId val="{00000001-70F7-47DB-A272-B80F8EBC231E}"/>
            </c:ext>
          </c:extLst>
        </c:ser>
        <c:dLbls>
          <c:showLegendKey val="0"/>
          <c:showVal val="0"/>
          <c:showCatName val="0"/>
          <c:showSerName val="0"/>
          <c:showPercent val="0"/>
          <c:showBubbleSize val="0"/>
        </c:dLbls>
        <c:smooth val="0"/>
        <c:axId val="964216680"/>
        <c:axId val="964213400"/>
      </c:lineChart>
      <c:catAx>
        <c:axId val="964216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64213400"/>
        <c:crosses val="autoZero"/>
        <c:auto val="1"/>
        <c:lblAlgn val="ctr"/>
        <c:lblOffset val="100"/>
        <c:noMultiLvlLbl val="0"/>
      </c:catAx>
      <c:valAx>
        <c:axId val="964213400"/>
        <c:scaling>
          <c:orientation val="minMax"/>
          <c:max val="2600"/>
          <c:min val="2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64216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133350</xdr:colOff>
      <xdr:row>1</xdr:row>
      <xdr:rowOff>9525</xdr:rowOff>
    </xdr:from>
    <xdr:ext cx="7458075" cy="5743576"/>
    <xdr:sp macro="" textlink="">
      <xdr:nvSpPr>
        <xdr:cNvPr id="2" name="ZoneTexte 1">
          <a:extLst>
            <a:ext uri="{FF2B5EF4-FFF2-40B4-BE49-F238E27FC236}">
              <a16:creationId xmlns:a16="http://schemas.microsoft.com/office/drawing/2014/main" id="{A81186A7-C355-425D-BFBD-226D5C4E5E4B}"/>
            </a:ext>
          </a:extLst>
        </xdr:cNvPr>
        <xdr:cNvSpPr txBox="1"/>
      </xdr:nvSpPr>
      <xdr:spPr>
        <a:xfrm>
          <a:off x="133350" y="200025"/>
          <a:ext cx="7458075" cy="5743576"/>
        </a:xfrm>
        <a:prstGeom prst="rect">
          <a:avLst/>
        </a:prstGeom>
        <a:noFill/>
        <a:ln>
          <a:solidFill>
            <a:schemeClr val="tx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lang="fr-FR" sz="1100" b="1" u="sng">
              <a:solidFill>
                <a:schemeClr val="tx1"/>
              </a:solidFill>
              <a:effectLst/>
              <a:latin typeface="+mn-lt"/>
              <a:ea typeface="+mn-ea"/>
              <a:cs typeface="+mn-cs"/>
            </a:rPr>
            <a:t>Champ de l'étude :</a:t>
          </a:r>
          <a:endParaRPr lang="fr-FR" sz="1100">
            <a:solidFill>
              <a:schemeClr val="tx1"/>
            </a:solidFill>
            <a:effectLst/>
            <a:latin typeface="+mn-lt"/>
            <a:ea typeface="+mn-ea"/>
            <a:cs typeface="+mn-cs"/>
          </a:endParaRPr>
        </a:p>
        <a:p>
          <a:endParaRPr lang="fr-FR" sz="1100" b="1">
            <a:solidFill>
              <a:schemeClr val="tx1"/>
            </a:solidFill>
            <a:effectLst/>
            <a:latin typeface="+mn-lt"/>
            <a:ea typeface="+mn-ea"/>
            <a:cs typeface="+mn-cs"/>
          </a:endParaRPr>
        </a:p>
        <a:p>
          <a:r>
            <a:rPr lang="fr-FR" sz="1100" b="1">
              <a:solidFill>
                <a:schemeClr val="tx1"/>
              </a:solidFill>
              <a:effectLst/>
              <a:latin typeface="+mn-lt"/>
              <a:ea typeface="+mn-ea"/>
              <a:cs typeface="+mn-cs"/>
            </a:rPr>
            <a:t>Pour les fonctionnaires relevant des employeurs hospitaliers</a:t>
          </a:r>
          <a:r>
            <a:rPr lang="fr-FR" sz="1100">
              <a:solidFill>
                <a:schemeClr val="tx1"/>
              </a:solidFill>
              <a:effectLst/>
              <a:latin typeface="+mn-lt"/>
              <a:ea typeface="+mn-ea"/>
              <a:cs typeface="+mn-cs"/>
            </a:rPr>
            <a:t> : ensemble des personnes affiliées au régime de retraite des fonctionnaires territoriaux et hospitaliers, la CNRACL, et qui n’ont pas liquidé leurs droits à pension au 31 décembre 2023. En d’autres termes, le périmètre des fonctionnaires concerne toutes les personnes ayant fait l'objet d'au moins une déclaration de la part d'un employeur relevant de la fonction publique hospitalière (établissements hospitaliers, maisons de retraite, autres établissements de santé) durant leur carrière et n’ayant pas liquidé leurs droits à retraite. Ce périmètre comprend donc des personnes qui peuvent ne pas être en activité (en disponibilité par exemple). </a:t>
          </a:r>
        </a:p>
        <a:p>
          <a:r>
            <a:rPr lang="fr-FR" sz="1100" b="1">
              <a:solidFill>
                <a:schemeClr val="tx1"/>
              </a:solidFill>
              <a:effectLst/>
              <a:latin typeface="+mn-lt"/>
              <a:ea typeface="+mn-ea"/>
              <a:cs typeface="+mn-cs"/>
            </a:rPr>
            <a:t>Pour les salariés relevant des employeurs hospitaliers</a:t>
          </a:r>
          <a:r>
            <a:rPr lang="fr-FR" sz="1100">
              <a:solidFill>
                <a:schemeClr val="tx1"/>
              </a:solidFill>
              <a:effectLst/>
              <a:latin typeface="+mn-lt"/>
              <a:ea typeface="+mn-ea"/>
              <a:cs typeface="+mn-cs"/>
            </a:rPr>
            <a:t> : ensemble des personnes qui ont cotisé à l’Ircantec au cours de l’année 2023 en travaillant chez un employeur relevant de la fonction publique hospitalière, c’est-à-dire ayant fait l’objet d’une déclaration dans l’année 2023 quelles que soient la durée de leur activité et leurs conditions de travail (temps complet ou partiel, travail saisonnier ou à domicile...). </a:t>
          </a:r>
        </a:p>
        <a:p>
          <a:r>
            <a:rPr lang="fr-FR" sz="1100">
              <a:solidFill>
                <a:schemeClr val="tx1"/>
              </a:solidFill>
              <a:effectLst/>
              <a:latin typeface="+mn-lt"/>
              <a:ea typeface="+mn-ea"/>
              <a:cs typeface="+mn-cs"/>
            </a:rPr>
            <a:t>Les salariés de la fonction publique hospitalière relevant de l’Ircantec ont une durée d’affiliation dans le régime réduite pour une bonne partie des personnes ayant acquis des droits. Ainsi, la durée moyenne de cotisation est inférieure à 10 années et près de 50 % des personnes partant à la retraite perçoivent un versement sous forme de capital unique (pour plus de détails, voir le </a:t>
          </a:r>
          <a:r>
            <a:rPr lang="fr-FR" sz="1100" u="sng">
              <a:solidFill>
                <a:schemeClr val="tx1"/>
              </a:solidFill>
              <a:effectLst/>
              <a:latin typeface="+mn-lt"/>
              <a:ea typeface="+mn-ea"/>
              <a:cs typeface="+mn-cs"/>
              <a:hlinkClick xmlns:r="http://schemas.openxmlformats.org/officeDocument/2006/relationships" r:id=""/>
            </a:rPr>
            <a:t>Questions retraite et solidarité - Les études n°25</a:t>
          </a:r>
          <a:r>
            <a:rPr lang="fr-FR" sz="1100">
              <a:solidFill>
                <a:schemeClr val="tx1"/>
              </a:solidFill>
              <a:effectLst/>
              <a:latin typeface="+mn-lt"/>
              <a:ea typeface="+mn-ea"/>
              <a:cs typeface="+mn-cs"/>
            </a:rPr>
            <a:t>). A l’inverse, les fonctionnaires hospitaliers ont des carrières relevant de la CNRACL qui concernent la majeure partie de leur carrière. La CNRACL constitue ainsi leur régime principal dans la très grande majorité des cas (pour plus de détails, voir le </a:t>
          </a:r>
          <a:r>
            <a:rPr lang="fr-FR" sz="1100" u="sng">
              <a:solidFill>
                <a:schemeClr val="tx1"/>
              </a:solidFill>
              <a:effectLst/>
              <a:latin typeface="+mn-lt"/>
              <a:ea typeface="+mn-ea"/>
              <a:cs typeface="+mn-cs"/>
              <a:hlinkClick xmlns:r="http://schemas.openxmlformats.org/officeDocument/2006/relationships" r:id=""/>
            </a:rPr>
            <a:t>Questions retraite et solidarité - Les études n°5</a:t>
          </a:r>
          <a:r>
            <a:rPr lang="fr-FR" sz="1100">
              <a:solidFill>
                <a:schemeClr val="tx1"/>
              </a:solidFill>
              <a:effectLst/>
              <a:latin typeface="+mn-lt"/>
              <a:ea typeface="+mn-ea"/>
              <a:cs typeface="+mn-cs"/>
            </a:rPr>
            <a:t> Questions retraite et solidarité - Les études n°5). Par conséquent, le périmètre retenu pour les salariés est celui des individus qui ont acquis des droits au cours de l’année 2023 alors que le périmètre considéré pour les fonctionnaires est celui des individus qui disposent de droits dans le régime à la fin de l’année 2023.</a:t>
          </a:r>
        </a:p>
        <a:p>
          <a:r>
            <a:rPr lang="fr-FR" sz="1100" b="1">
              <a:solidFill>
                <a:schemeClr val="tx1"/>
              </a:solidFill>
              <a:effectLst/>
              <a:latin typeface="+mn-lt"/>
              <a:ea typeface="+mn-ea"/>
              <a:cs typeface="+mn-cs"/>
            </a:rPr>
            <a:t>Les employeurs</a:t>
          </a:r>
          <a:r>
            <a:rPr lang="fr-FR" sz="1100">
              <a:solidFill>
                <a:schemeClr val="tx1"/>
              </a:solidFill>
              <a:effectLst/>
              <a:latin typeface="+mn-lt"/>
              <a:ea typeface="+mn-ea"/>
              <a:cs typeface="+mn-cs"/>
            </a:rPr>
            <a:t> : le nombre d’employeurs comptabilisés correspond à l’ensemble des employeurs actifs immatriculés à la CNRACL et / ou à l’Ircantec. À noter que certains établissements hospitaliers sont parfois regroupés pour être rattachés à un même employeur. Par exemple, l’Assistance publique – Hôpitaux de Marseille (AP-HM) regroupe plusieurs hôpitaux mais n’est comptabilisée que pour un seul employeur, contrairement à l’Assistance publique – Hôpitaux de Paris (AP-HP) qui dénombre près d’une quarantaine d’établissements différents, dont chacun est identifié comme un employeur à part entière au regard des deux régimes de retraite.</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3</xdr:col>
      <xdr:colOff>35719</xdr:colOff>
      <xdr:row>9</xdr:row>
      <xdr:rowOff>0</xdr:rowOff>
    </xdr:from>
    <xdr:to>
      <xdr:col>13</xdr:col>
      <xdr:colOff>384969</xdr:colOff>
      <xdr:row>32</xdr:row>
      <xdr:rowOff>95250</xdr:rowOff>
    </xdr:to>
    <xdr:graphicFrame macro="">
      <xdr:nvGraphicFramePr>
        <xdr:cNvPr id="3" name="Graphique 2">
          <a:extLst>
            <a:ext uri="{FF2B5EF4-FFF2-40B4-BE49-F238E27FC236}">
              <a16:creationId xmlns:a16="http://schemas.microsoft.com/office/drawing/2014/main" id="{A171F7B9-AE27-40C5-8342-A72256A4F0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105457</xdr:colOff>
      <xdr:row>4</xdr:row>
      <xdr:rowOff>133350</xdr:rowOff>
    </xdr:from>
    <xdr:to>
      <xdr:col>11</xdr:col>
      <xdr:colOff>695325</xdr:colOff>
      <xdr:row>27</xdr:row>
      <xdr:rowOff>27172</xdr:rowOff>
    </xdr:to>
    <xdr:grpSp>
      <xdr:nvGrpSpPr>
        <xdr:cNvPr id="3" name="Groupe 2">
          <a:extLst>
            <a:ext uri="{FF2B5EF4-FFF2-40B4-BE49-F238E27FC236}">
              <a16:creationId xmlns:a16="http://schemas.microsoft.com/office/drawing/2014/main" id="{67C91E37-4844-F291-1603-C89B44C23332}"/>
            </a:ext>
          </a:extLst>
        </xdr:cNvPr>
        <xdr:cNvGrpSpPr/>
      </xdr:nvGrpSpPr>
      <xdr:grpSpPr>
        <a:xfrm>
          <a:off x="6045593" y="895350"/>
          <a:ext cx="5161868" cy="4275322"/>
          <a:chOff x="6045593" y="895350"/>
          <a:chExt cx="5161868" cy="4275322"/>
        </a:xfrm>
      </xdr:grpSpPr>
      <xdr:pic>
        <xdr:nvPicPr>
          <xdr:cNvPr id="4" name="Image 3">
            <a:extLst>
              <a:ext uri="{FF2B5EF4-FFF2-40B4-BE49-F238E27FC236}">
                <a16:creationId xmlns:a16="http://schemas.microsoft.com/office/drawing/2014/main" id="{94DFB776-EAC9-1744-0F1C-9D644E03B3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45593" y="895350"/>
            <a:ext cx="5161868" cy="4275322"/>
          </a:xfrm>
          <a:prstGeom prst="rect">
            <a:avLst/>
          </a:prstGeom>
        </xdr:spPr>
      </xdr:pic>
      <xdr:sp macro="" textlink="">
        <xdr:nvSpPr>
          <xdr:cNvPr id="2" name="ZoneTexte 1">
            <a:extLst>
              <a:ext uri="{FF2B5EF4-FFF2-40B4-BE49-F238E27FC236}">
                <a16:creationId xmlns:a16="http://schemas.microsoft.com/office/drawing/2014/main" id="{AF9FBA19-A6D1-A279-0817-728F48A4DEA1}"/>
              </a:ext>
            </a:extLst>
          </xdr:cNvPr>
          <xdr:cNvSpPr txBox="1"/>
        </xdr:nvSpPr>
        <xdr:spPr>
          <a:xfrm>
            <a:off x="8892888" y="4667250"/>
            <a:ext cx="1290204" cy="268432"/>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50" b="0"/>
              <a:t>DROM - COM : 1,5</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676275</xdr:colOff>
      <xdr:row>11</xdr:row>
      <xdr:rowOff>38100</xdr:rowOff>
    </xdr:from>
    <xdr:to>
      <xdr:col>7</xdr:col>
      <xdr:colOff>485775</xdr:colOff>
      <xdr:row>14</xdr:row>
      <xdr:rowOff>28575</xdr:rowOff>
    </xdr:to>
    <xdr:sp macro="" textlink="">
      <xdr:nvSpPr>
        <xdr:cNvPr id="2" name="ZoneTexte 1">
          <a:extLst>
            <a:ext uri="{FF2B5EF4-FFF2-40B4-BE49-F238E27FC236}">
              <a16:creationId xmlns:a16="http://schemas.microsoft.com/office/drawing/2014/main" id="{5A23996D-D968-4A22-B29B-567A6C57DC45}"/>
            </a:ext>
          </a:extLst>
        </xdr:cNvPr>
        <xdr:cNvSpPr txBox="1"/>
      </xdr:nvSpPr>
      <xdr:spPr>
        <a:xfrm>
          <a:off x="9220200" y="2562225"/>
          <a:ext cx="6219825"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rPr>
            <a:t>* L’effectif des salariés intègre 14 800 fonctionnaires. Ces derniers sont affiliés à l’Ircantec car ils occupent des emplois à temps non complet d’une durée hebdomadaire inférieure à 28h.</a:t>
          </a:r>
        </a:p>
        <a:p>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504825</xdr:colOff>
      <xdr:row>12</xdr:row>
      <xdr:rowOff>152400</xdr:rowOff>
    </xdr:from>
    <xdr:to>
      <xdr:col>8</xdr:col>
      <xdr:colOff>447675</xdr:colOff>
      <xdr:row>30</xdr:row>
      <xdr:rowOff>152400</xdr:rowOff>
    </xdr:to>
    <xdr:graphicFrame macro="">
      <xdr:nvGraphicFramePr>
        <xdr:cNvPr id="2" name="Graphique 1">
          <a:extLst>
            <a:ext uri="{FF2B5EF4-FFF2-40B4-BE49-F238E27FC236}">
              <a16:creationId xmlns:a16="http://schemas.microsoft.com/office/drawing/2014/main" id="{C2C8F20C-1A48-5CAA-E631-8101B297D05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4</xdr:row>
      <xdr:rowOff>0</xdr:rowOff>
    </xdr:from>
    <xdr:to>
      <xdr:col>14</xdr:col>
      <xdr:colOff>321469</xdr:colOff>
      <xdr:row>24</xdr:row>
      <xdr:rowOff>154781</xdr:rowOff>
    </xdr:to>
    <xdr:graphicFrame macro="">
      <xdr:nvGraphicFramePr>
        <xdr:cNvPr id="2" name="Graphique 1">
          <a:extLst>
            <a:ext uri="{FF2B5EF4-FFF2-40B4-BE49-F238E27FC236}">
              <a16:creationId xmlns:a16="http://schemas.microsoft.com/office/drawing/2014/main" id="{711A0A4D-B21A-4656-BFB7-74DEAE7000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0.75283</cdr:x>
      <cdr:y>0.73576</cdr:y>
    </cdr:from>
    <cdr:to>
      <cdr:x>0.90092</cdr:x>
      <cdr:y>0.83148</cdr:y>
    </cdr:to>
    <cdr:sp macro="" textlink="">
      <cdr:nvSpPr>
        <cdr:cNvPr id="2" name="ZoneTexte 1"/>
        <cdr:cNvSpPr txBox="1"/>
      </cdr:nvSpPr>
      <cdr:spPr>
        <a:xfrm xmlns:a="http://schemas.openxmlformats.org/drawingml/2006/main">
          <a:off x="4750594" y="2917134"/>
          <a:ext cx="934498" cy="37950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600" b="1">
              <a:solidFill>
                <a:srgbClr val="FF0000"/>
              </a:solidFill>
            </a:rPr>
            <a:t>Femmes </a:t>
          </a:r>
        </a:p>
      </cdr:txBody>
    </cdr:sp>
  </cdr:relSizeAnchor>
  <cdr:relSizeAnchor xmlns:cdr="http://schemas.openxmlformats.org/drawingml/2006/chartDrawing">
    <cdr:from>
      <cdr:x>0.11195</cdr:x>
      <cdr:y>0.7238</cdr:y>
    </cdr:from>
    <cdr:to>
      <cdr:x>0.28417</cdr:x>
      <cdr:y>0.7889</cdr:y>
    </cdr:to>
    <cdr:sp macro="" textlink="">
      <cdr:nvSpPr>
        <cdr:cNvPr id="5" name="ZoneTexte 1"/>
        <cdr:cNvSpPr txBox="1"/>
      </cdr:nvSpPr>
      <cdr:spPr>
        <a:xfrm xmlns:a="http://schemas.openxmlformats.org/drawingml/2006/main">
          <a:off x="877307" y="2914262"/>
          <a:ext cx="1349636" cy="2621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600" b="1">
              <a:solidFill>
                <a:schemeClr val="tx2">
                  <a:lumMod val="75000"/>
                </a:schemeClr>
              </a:solidFill>
            </a:rPr>
            <a:t>Hommes</a:t>
          </a:r>
        </a:p>
      </cdr:txBody>
    </cdr:sp>
  </cdr:relSizeAnchor>
  <cdr:relSizeAnchor xmlns:cdr="http://schemas.openxmlformats.org/drawingml/2006/chartDrawing">
    <cdr:from>
      <cdr:x>0.09811</cdr:x>
      <cdr:y>0.38065</cdr:y>
    </cdr:from>
    <cdr:to>
      <cdr:x>0.3717</cdr:x>
      <cdr:y>0.48496</cdr:y>
    </cdr:to>
    <cdr:sp macro="" textlink="">
      <cdr:nvSpPr>
        <cdr:cNvPr id="3" name="ZoneTexte 2"/>
        <cdr:cNvSpPr txBox="1"/>
      </cdr:nvSpPr>
      <cdr:spPr>
        <a:xfrm xmlns:a="http://schemas.openxmlformats.org/drawingml/2006/main">
          <a:off x="619105" y="1509194"/>
          <a:ext cx="1726426" cy="413566"/>
        </a:xfrm>
        <a:prstGeom xmlns:a="http://schemas.openxmlformats.org/drawingml/2006/main" prst="rect">
          <a:avLst/>
        </a:prstGeom>
        <a:solidFill xmlns:a="http://schemas.openxmlformats.org/drawingml/2006/main">
          <a:schemeClr val="bg1">
            <a:alpha val="50000"/>
          </a:schemeClr>
        </a:solidFill>
      </cdr:spPr>
      <cdr:txBody>
        <a:bodyPr xmlns:a="http://schemas.openxmlformats.org/drawingml/2006/main" vertOverflow="clip" wrap="square" rtlCol="0"/>
        <a:lstStyle xmlns:a="http://schemas.openxmlformats.org/drawingml/2006/main"/>
        <a:p xmlns:a="http://schemas.openxmlformats.org/drawingml/2006/main">
          <a:r>
            <a:rPr lang="fr-FR" sz="1400" b="1">
              <a:solidFill>
                <a:sysClr val="windowText" lastClr="000000"/>
              </a:solidFill>
            </a:rPr>
            <a:t>âge moyen 45,6 ans</a:t>
          </a:r>
        </a:p>
      </cdr:txBody>
    </cdr:sp>
  </cdr:relSizeAnchor>
  <cdr:relSizeAnchor xmlns:cdr="http://schemas.openxmlformats.org/drawingml/2006/chartDrawing">
    <cdr:from>
      <cdr:x>0.46101</cdr:x>
      <cdr:y>0.40284</cdr:y>
    </cdr:from>
    <cdr:to>
      <cdr:x>0.76282</cdr:x>
      <cdr:y>0.48505</cdr:y>
    </cdr:to>
    <cdr:sp macro="" textlink="">
      <cdr:nvSpPr>
        <cdr:cNvPr id="6" name="ZoneTexte 1"/>
        <cdr:cNvSpPr txBox="1"/>
      </cdr:nvSpPr>
      <cdr:spPr>
        <a:xfrm xmlns:a="http://schemas.openxmlformats.org/drawingml/2006/main">
          <a:off x="2909115" y="1597185"/>
          <a:ext cx="1904515" cy="325944"/>
        </a:xfrm>
        <a:prstGeom xmlns:a="http://schemas.openxmlformats.org/drawingml/2006/main" prst="rect">
          <a:avLst/>
        </a:prstGeom>
        <a:solidFill xmlns:a="http://schemas.openxmlformats.org/drawingml/2006/main">
          <a:schemeClr val="bg1">
            <a:alpha val="50000"/>
          </a:schemeClr>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400" b="1">
              <a:solidFill>
                <a:sysClr val="windowText" lastClr="000000"/>
              </a:solidFill>
            </a:rPr>
            <a:t>âge moyen 44,2 ans</a:t>
          </a:r>
        </a:p>
      </cdr:txBody>
    </cdr:sp>
  </cdr:relSizeAnchor>
</c:userShapes>
</file>

<file path=xl/drawings/drawing6.xml><?xml version="1.0" encoding="utf-8"?>
<xdr:wsDr xmlns:xdr="http://schemas.openxmlformats.org/drawingml/2006/spreadsheetDrawing" xmlns:a="http://schemas.openxmlformats.org/drawingml/2006/main">
  <xdr:twoCellAnchor>
    <xdr:from>
      <xdr:col>7</xdr:col>
      <xdr:colOff>750093</xdr:colOff>
      <xdr:row>6</xdr:row>
      <xdr:rowOff>47625</xdr:rowOff>
    </xdr:from>
    <xdr:to>
      <xdr:col>14</xdr:col>
      <xdr:colOff>750094</xdr:colOff>
      <xdr:row>27</xdr:row>
      <xdr:rowOff>11906</xdr:rowOff>
    </xdr:to>
    <xdr:graphicFrame macro="">
      <xdr:nvGraphicFramePr>
        <xdr:cNvPr id="4" name="Graphique 3">
          <a:extLst>
            <a:ext uri="{FF2B5EF4-FFF2-40B4-BE49-F238E27FC236}">
              <a16:creationId xmlns:a16="http://schemas.microsoft.com/office/drawing/2014/main" id="{9F3A19A5-4C40-4F06-993C-F15212BB17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0.66038</cdr:x>
      <cdr:y>0.12615</cdr:y>
    </cdr:from>
    <cdr:to>
      <cdr:x>0.80847</cdr:x>
      <cdr:y>0.22187</cdr:y>
    </cdr:to>
    <cdr:sp macro="" textlink="">
      <cdr:nvSpPr>
        <cdr:cNvPr id="2" name="ZoneTexte 1"/>
        <cdr:cNvSpPr txBox="1"/>
      </cdr:nvSpPr>
      <cdr:spPr>
        <a:xfrm xmlns:a="http://schemas.openxmlformats.org/drawingml/2006/main">
          <a:off x="4167187" y="500158"/>
          <a:ext cx="934494" cy="3795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600" b="1">
              <a:solidFill>
                <a:srgbClr val="FF0000"/>
              </a:solidFill>
            </a:rPr>
            <a:t>Femmes </a:t>
          </a:r>
        </a:p>
      </cdr:txBody>
    </cdr:sp>
  </cdr:relSizeAnchor>
  <cdr:relSizeAnchor xmlns:cdr="http://schemas.openxmlformats.org/drawingml/2006/chartDrawing">
    <cdr:from>
      <cdr:x>0.12893</cdr:x>
      <cdr:y>0.11119</cdr:y>
    </cdr:from>
    <cdr:to>
      <cdr:x>0.30115</cdr:x>
      <cdr:y>0.17629</cdr:y>
    </cdr:to>
    <cdr:sp macro="" textlink="">
      <cdr:nvSpPr>
        <cdr:cNvPr id="5" name="ZoneTexte 1"/>
        <cdr:cNvSpPr txBox="1"/>
      </cdr:nvSpPr>
      <cdr:spPr>
        <a:xfrm xmlns:a="http://schemas.openxmlformats.org/drawingml/2006/main">
          <a:off x="813596" y="440833"/>
          <a:ext cx="1086762" cy="25810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600" b="1">
              <a:solidFill>
                <a:schemeClr val="tx2">
                  <a:lumMod val="75000"/>
                </a:schemeClr>
              </a:solidFill>
            </a:rPr>
            <a:t>Hommes</a:t>
          </a:r>
        </a:p>
      </cdr:txBody>
    </cdr:sp>
  </cdr:relSizeAnchor>
  <cdr:relSizeAnchor xmlns:cdr="http://schemas.openxmlformats.org/drawingml/2006/chartDrawing">
    <cdr:from>
      <cdr:x>0.08301</cdr:x>
      <cdr:y>0.50077</cdr:y>
    </cdr:from>
    <cdr:to>
      <cdr:x>0.3566</cdr:x>
      <cdr:y>0.60508</cdr:y>
    </cdr:to>
    <cdr:sp macro="" textlink="">
      <cdr:nvSpPr>
        <cdr:cNvPr id="3" name="ZoneTexte 2"/>
        <cdr:cNvSpPr txBox="1"/>
      </cdr:nvSpPr>
      <cdr:spPr>
        <a:xfrm xmlns:a="http://schemas.openxmlformats.org/drawingml/2006/main">
          <a:off x="523839" y="1985436"/>
          <a:ext cx="1726438" cy="413566"/>
        </a:xfrm>
        <a:prstGeom xmlns:a="http://schemas.openxmlformats.org/drawingml/2006/main" prst="rect">
          <a:avLst/>
        </a:prstGeom>
        <a:solidFill xmlns:a="http://schemas.openxmlformats.org/drawingml/2006/main">
          <a:schemeClr val="bg1">
            <a:alpha val="50000"/>
          </a:schemeClr>
        </a:solidFill>
      </cdr:spPr>
      <cdr:txBody>
        <a:bodyPr xmlns:a="http://schemas.openxmlformats.org/drawingml/2006/main" vertOverflow="clip" wrap="square" rtlCol="0"/>
        <a:lstStyle xmlns:a="http://schemas.openxmlformats.org/drawingml/2006/main"/>
        <a:p xmlns:a="http://schemas.openxmlformats.org/drawingml/2006/main">
          <a:r>
            <a:rPr lang="fr-FR" sz="1400" b="1">
              <a:solidFill>
                <a:sysClr val="windowText" lastClr="000000"/>
              </a:solidFill>
            </a:rPr>
            <a:t>âge moyen 37,2 ans</a:t>
          </a:r>
        </a:p>
      </cdr:txBody>
    </cdr:sp>
  </cdr:relSizeAnchor>
  <cdr:relSizeAnchor xmlns:cdr="http://schemas.openxmlformats.org/drawingml/2006/chartDrawing">
    <cdr:from>
      <cdr:x>0.53837</cdr:x>
      <cdr:y>0.53797</cdr:y>
    </cdr:from>
    <cdr:to>
      <cdr:x>0.84018</cdr:x>
      <cdr:y>0.62018</cdr:y>
    </cdr:to>
    <cdr:sp macro="" textlink="">
      <cdr:nvSpPr>
        <cdr:cNvPr id="6" name="ZoneTexte 1"/>
        <cdr:cNvSpPr txBox="1"/>
      </cdr:nvSpPr>
      <cdr:spPr>
        <a:xfrm xmlns:a="http://schemas.openxmlformats.org/drawingml/2006/main">
          <a:off x="3397304" y="2132938"/>
          <a:ext cx="1904515" cy="325944"/>
        </a:xfrm>
        <a:prstGeom xmlns:a="http://schemas.openxmlformats.org/drawingml/2006/main" prst="rect">
          <a:avLst/>
        </a:prstGeom>
        <a:solidFill xmlns:a="http://schemas.openxmlformats.org/drawingml/2006/main">
          <a:schemeClr val="bg1">
            <a:alpha val="50000"/>
          </a:schemeClr>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400" b="1">
              <a:solidFill>
                <a:sysClr val="windowText" lastClr="000000"/>
              </a:solidFill>
            </a:rPr>
            <a:t>âge moyen 34,9 ans</a:t>
          </a:r>
        </a:p>
      </cdr:txBody>
    </cdr:sp>
  </cdr:relSizeAnchor>
</c:userShapes>
</file>

<file path=xl/drawings/drawing8.xml><?xml version="1.0" encoding="utf-8"?>
<xdr:wsDr xmlns:xdr="http://schemas.openxmlformats.org/drawingml/2006/spreadsheetDrawing" xmlns:a="http://schemas.openxmlformats.org/drawingml/2006/main">
  <xdr:twoCellAnchor editAs="oneCell">
    <xdr:from>
      <xdr:col>6</xdr:col>
      <xdr:colOff>211665</xdr:colOff>
      <xdr:row>5</xdr:row>
      <xdr:rowOff>75623</xdr:rowOff>
    </xdr:from>
    <xdr:to>
      <xdr:col>11</xdr:col>
      <xdr:colOff>677332</xdr:colOff>
      <xdr:row>33</xdr:row>
      <xdr:rowOff>139777</xdr:rowOff>
    </xdr:to>
    <xdr:pic>
      <xdr:nvPicPr>
        <xdr:cNvPr id="4" name="Image 3">
          <a:extLst>
            <a:ext uri="{FF2B5EF4-FFF2-40B4-BE49-F238E27FC236}">
              <a16:creationId xmlns:a16="http://schemas.microsoft.com/office/drawing/2014/main" id="{8D5B5710-FFC9-F2F3-02B4-DAD26F1F68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97332" y="1038706"/>
          <a:ext cx="6656917" cy="539815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2722</xdr:colOff>
      <xdr:row>7</xdr:row>
      <xdr:rowOff>176893</xdr:rowOff>
    </xdr:from>
    <xdr:to>
      <xdr:col>10</xdr:col>
      <xdr:colOff>544285</xdr:colOff>
      <xdr:row>13</xdr:row>
      <xdr:rowOff>136071</xdr:rowOff>
    </xdr:to>
    <xdr:sp macro="" textlink="">
      <xdr:nvSpPr>
        <xdr:cNvPr id="2" name="ZoneTexte 1">
          <a:extLst>
            <a:ext uri="{FF2B5EF4-FFF2-40B4-BE49-F238E27FC236}">
              <a16:creationId xmlns:a16="http://schemas.microsoft.com/office/drawing/2014/main" id="{817EC8F0-A4F2-E431-2A60-D291DDDB3E65}"/>
            </a:ext>
          </a:extLst>
        </xdr:cNvPr>
        <xdr:cNvSpPr txBox="1"/>
      </xdr:nvSpPr>
      <xdr:spPr>
        <a:xfrm>
          <a:off x="315686" y="2286000"/>
          <a:ext cx="11631385" cy="966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600" b="1"/>
            <a:t>Aide à la lecture : </a:t>
          </a:r>
          <a:r>
            <a:rPr lang="fr-FR" sz="1600"/>
            <a:t>2 252 employeurs hospitaliers distincts sont</a:t>
          </a:r>
          <a:r>
            <a:rPr lang="fr-FR" sz="1600" baseline="0"/>
            <a:t> dénombrés en 2023. 112(=2 252- 2 140) employeurs ne sont qu'à l'Ircantec, 38 (=2 252-2 140) ne sont qu'à la CNRACL et 2 102 (=2 252-112- 38) sont à la fois à la CNRACL et à l'Ircantec. </a:t>
          </a:r>
          <a:endParaRPr lang="fr-FR" sz="16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348F3-1F8E-4834-8BDE-7448CC0039C5}">
  <sheetPr codeName="Feuil1"/>
  <dimension ref="A1"/>
  <sheetViews>
    <sheetView showGridLines="0" tabSelected="1" workbookViewId="0">
      <selection activeCell="B35" sqref="B35"/>
    </sheetView>
  </sheetViews>
  <sheetFormatPr baseColWidth="10" defaultRowHeight="15" x14ac:dyDescent="0.25"/>
  <sheetData/>
  <pageMargins left="0.7" right="0.7" top="0.75" bottom="0.75" header="0.3" footer="0.3"/>
  <pageSetup paperSize="9" orientation="portrait" r:id="rId1"/>
  <headerFooter>
    <oddFooter>&amp;L&amp;1#&amp;"Calibri"&amp;10&amp;KA80000Interne</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0">
    <tabColor rgb="FF7030A0"/>
  </sheetPr>
  <dimension ref="A1:X11"/>
  <sheetViews>
    <sheetView showGridLines="0" zoomScale="80" zoomScaleNormal="80" workbookViewId="0">
      <selection activeCell="B1" sqref="B1"/>
    </sheetView>
  </sheetViews>
  <sheetFormatPr baseColWidth="10" defaultColWidth="11.42578125" defaultRowHeight="15.75" x14ac:dyDescent="0.25"/>
  <cols>
    <col min="1" max="1" width="2.5703125" style="13" customWidth="1"/>
    <col min="2" max="2" width="11.28515625" style="8" customWidth="1"/>
    <col min="3" max="3" width="25" style="8" bestFit="1" customWidth="1"/>
    <col min="4" max="10" width="11.5703125" style="8" bestFit="1" customWidth="1"/>
    <col min="11" max="11" width="13" style="8" bestFit="1" customWidth="1"/>
    <col min="12" max="20" width="11.5703125" style="8" bestFit="1" customWidth="1"/>
    <col min="21" max="16384" width="11.42578125" style="8"/>
  </cols>
  <sheetData>
    <row r="1" spans="1:24" ht="21.75" customHeight="1" x14ac:dyDescent="0.25">
      <c r="A1" s="9"/>
      <c r="B1" s="37" t="s">
        <v>134</v>
      </c>
      <c r="C1" s="40"/>
      <c r="D1" s="40"/>
      <c r="E1" s="40"/>
      <c r="F1" s="40"/>
    </row>
    <row r="2" spans="1:24" ht="21.75" customHeight="1" x14ac:dyDescent="0.25">
      <c r="A2" s="9"/>
      <c r="B2" s="31"/>
    </row>
    <row r="3" spans="1:24" s="10" customFormat="1" ht="21.75" customHeight="1" x14ac:dyDescent="0.25">
      <c r="A3" s="9"/>
      <c r="C3" s="7"/>
      <c r="D3" s="52"/>
      <c r="E3" s="52"/>
      <c r="F3" s="52"/>
      <c r="G3" s="52"/>
      <c r="H3" s="52"/>
      <c r="I3" s="53"/>
      <c r="J3" s="53"/>
    </row>
    <row r="4" spans="1:24" s="10" customFormat="1" ht="17.100000000000001" customHeight="1" x14ac:dyDescent="0.25">
      <c r="A4" s="24"/>
      <c r="C4" s="7"/>
      <c r="D4" s="27"/>
      <c r="E4" s="27"/>
      <c r="F4" s="27"/>
      <c r="G4" s="27"/>
      <c r="H4" s="27"/>
    </row>
    <row r="5" spans="1:24" s="11" customFormat="1" ht="39.75" customHeight="1" x14ac:dyDescent="0.25">
      <c r="A5" s="25"/>
      <c r="C5" s="7"/>
      <c r="D5" s="55">
        <v>2004</v>
      </c>
      <c r="E5" s="55">
        <v>2005</v>
      </c>
      <c r="F5" s="55">
        <v>2006</v>
      </c>
      <c r="G5" s="55">
        <v>2007</v>
      </c>
      <c r="H5" s="55">
        <v>2008</v>
      </c>
      <c r="I5" s="55">
        <v>2009</v>
      </c>
      <c r="J5" s="55">
        <v>2010</v>
      </c>
      <c r="K5" s="55">
        <v>2011</v>
      </c>
      <c r="L5" s="55">
        <v>2012</v>
      </c>
      <c r="M5" s="55">
        <v>2013</v>
      </c>
      <c r="N5" s="55">
        <v>2014</v>
      </c>
      <c r="O5" s="55">
        <v>2015</v>
      </c>
      <c r="P5" s="55">
        <v>2016</v>
      </c>
      <c r="Q5" s="55">
        <v>2017</v>
      </c>
      <c r="R5" s="55">
        <v>2018</v>
      </c>
      <c r="S5" s="55">
        <v>2019</v>
      </c>
      <c r="T5" s="55">
        <v>2020</v>
      </c>
      <c r="U5" s="55">
        <v>2021</v>
      </c>
      <c r="V5" s="55">
        <v>2022</v>
      </c>
      <c r="W5" s="55">
        <v>2023</v>
      </c>
    </row>
    <row r="6" spans="1:24" s="12" customFormat="1" ht="33" customHeight="1" x14ac:dyDescent="0.25">
      <c r="A6" s="25"/>
      <c r="C6" s="67" t="s">
        <v>23</v>
      </c>
      <c r="D6" s="67">
        <v>2518</v>
      </c>
      <c r="E6" s="67">
        <v>2496</v>
      </c>
      <c r="F6" s="67">
        <v>2487</v>
      </c>
      <c r="G6" s="67">
        <v>2479</v>
      </c>
      <c r="H6" s="67">
        <v>2466</v>
      </c>
      <c r="I6" s="67">
        <v>2461</v>
      </c>
      <c r="J6" s="67">
        <v>2452</v>
      </c>
      <c r="K6" s="67">
        <v>2439</v>
      </c>
      <c r="L6" s="67">
        <v>2417</v>
      </c>
      <c r="M6" s="67">
        <v>2398</v>
      </c>
      <c r="N6" s="67">
        <v>2371</v>
      </c>
      <c r="O6" s="67">
        <v>2317</v>
      </c>
      <c r="P6" s="67">
        <v>2279</v>
      </c>
      <c r="Q6" s="67">
        <v>2262</v>
      </c>
      <c r="R6" s="67">
        <v>2238</v>
      </c>
      <c r="S6" s="67">
        <v>2203</v>
      </c>
      <c r="T6" s="67">
        <v>2184</v>
      </c>
      <c r="U6" s="68">
        <v>2162</v>
      </c>
      <c r="V6" s="68">
        <v>2156</v>
      </c>
      <c r="W6" s="68">
        <v>2141</v>
      </c>
    </row>
    <row r="7" spans="1:24" s="12" customFormat="1" ht="33" customHeight="1" x14ac:dyDescent="0.25">
      <c r="A7" s="25"/>
      <c r="C7" s="63" t="s">
        <v>24</v>
      </c>
      <c r="D7" s="63">
        <v>2578</v>
      </c>
      <c r="E7" s="63">
        <v>2577</v>
      </c>
      <c r="F7" s="63">
        <v>2565</v>
      </c>
      <c r="G7" s="63">
        <v>2549</v>
      </c>
      <c r="H7" s="63">
        <v>2541</v>
      </c>
      <c r="I7" s="63">
        <v>2532</v>
      </c>
      <c r="J7" s="63">
        <v>2514</v>
      </c>
      <c r="K7" s="63">
        <v>2519</v>
      </c>
      <c r="L7" s="63">
        <v>2482</v>
      </c>
      <c r="M7" s="63">
        <v>2453</v>
      </c>
      <c r="N7" s="63">
        <v>2425</v>
      </c>
      <c r="O7" s="63">
        <v>2396</v>
      </c>
      <c r="P7" s="63">
        <v>2360</v>
      </c>
      <c r="Q7" s="63">
        <v>2340</v>
      </c>
      <c r="R7" s="63">
        <v>2326</v>
      </c>
      <c r="S7" s="63">
        <v>2306</v>
      </c>
      <c r="T7" s="63">
        <v>2282</v>
      </c>
      <c r="U7" s="64">
        <v>2271</v>
      </c>
      <c r="V7" s="64">
        <v>2245</v>
      </c>
      <c r="W7" s="64">
        <v>2252</v>
      </c>
    </row>
    <row r="8" spans="1:24" ht="15" x14ac:dyDescent="0.2">
      <c r="A8" s="25"/>
      <c r="B8" s="18"/>
      <c r="C8" s="18"/>
      <c r="D8" s="19"/>
      <c r="E8" s="19"/>
      <c r="P8" s="54"/>
    </row>
    <row r="9" spans="1:24" x14ac:dyDescent="0.25">
      <c r="A9" s="25"/>
      <c r="B9" s="18"/>
      <c r="C9" s="18"/>
      <c r="D9" s="19"/>
      <c r="E9" s="19"/>
      <c r="H9" s="14"/>
      <c r="I9" s="15"/>
      <c r="X9" s="73"/>
    </row>
    <row r="10" spans="1:24" x14ac:dyDescent="0.25">
      <c r="C10" s="16"/>
      <c r="D10" s="19"/>
    </row>
    <row r="11" spans="1:24" x14ac:dyDescent="0.25">
      <c r="C11" s="17"/>
    </row>
  </sheetData>
  <printOptions horizontalCentered="1"/>
  <pageMargins left="0.78740157480314965" right="0.78740157480314965" top="0.78740157480314965" bottom="0.78740157480314965" header="0.4921259845" footer="0.4921259845"/>
  <pageSetup paperSize="9" orientation="portrait" r:id="rId1"/>
  <headerFooter alignWithMargins="0">
    <oddFooter>&amp;L&amp;1#&amp;"Calibri"&amp;10&amp;KA80000Interne</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tabColor rgb="FF002060"/>
  </sheetPr>
  <dimension ref="B1:H14"/>
  <sheetViews>
    <sheetView zoomScaleNormal="100" workbookViewId="0">
      <selection activeCell="B16" sqref="B16"/>
    </sheetView>
  </sheetViews>
  <sheetFormatPr baseColWidth="10" defaultColWidth="11.42578125" defaultRowHeight="15" x14ac:dyDescent="0.25"/>
  <cols>
    <col min="1" max="1" width="4.5703125" style="1" customWidth="1"/>
    <col min="2" max="2" width="24.7109375" style="1" customWidth="1"/>
    <col min="3" max="3" width="13.140625" style="2" customWidth="1"/>
    <col min="4" max="4" width="7.85546875" style="5" customWidth="1"/>
    <col min="5" max="5" width="13.5703125" style="1" customWidth="1"/>
    <col min="6" max="6" width="7.85546875" style="6" customWidth="1"/>
    <col min="7" max="7" width="10.7109375" style="6" bestFit="1" customWidth="1"/>
    <col min="8" max="8" width="6.42578125" style="20" bestFit="1" customWidth="1"/>
    <col min="9" max="9" width="18.28515625" style="1" bestFit="1" customWidth="1"/>
    <col min="10" max="16384" width="11.42578125" style="1"/>
  </cols>
  <sheetData>
    <row r="1" spans="2:6" x14ac:dyDescent="0.2">
      <c r="B1" s="37" t="s">
        <v>123</v>
      </c>
      <c r="C1" s="38"/>
      <c r="D1" s="39"/>
    </row>
    <row r="3" spans="2:6" x14ac:dyDescent="0.25">
      <c r="B3" s="195"/>
      <c r="C3" s="201" t="s">
        <v>19</v>
      </c>
      <c r="D3" s="202"/>
      <c r="E3" s="202" t="s">
        <v>22</v>
      </c>
      <c r="F3" s="203"/>
    </row>
    <row r="4" spans="2:6" ht="25.5" x14ac:dyDescent="0.25">
      <c r="B4" s="156" t="s">
        <v>4</v>
      </c>
      <c r="C4" s="196" t="s">
        <v>8</v>
      </c>
      <c r="D4" s="197" t="s">
        <v>28</v>
      </c>
      <c r="E4" s="196" t="s">
        <v>8</v>
      </c>
      <c r="F4" s="198" t="s">
        <v>28</v>
      </c>
    </row>
    <row r="5" spans="2:6" ht="30.75" customHeight="1" x14ac:dyDescent="0.25">
      <c r="B5" s="161" t="s">
        <v>125</v>
      </c>
      <c r="C5" s="163">
        <v>1029</v>
      </c>
      <c r="D5" s="164">
        <f>C5/$C$13</f>
        <v>0.4808411214953271</v>
      </c>
      <c r="E5" s="163">
        <v>1040</v>
      </c>
      <c r="F5" s="165">
        <f>E5/$E$13</f>
        <v>0.46973803071364045</v>
      </c>
    </row>
    <row r="6" spans="2:6" ht="30.75" customHeight="1" x14ac:dyDescent="0.25">
      <c r="B6" s="162" t="s">
        <v>126</v>
      </c>
      <c r="C6" s="166">
        <v>382</v>
      </c>
      <c r="D6" s="167">
        <f>C6/$C$13</f>
        <v>0.17850467289719626</v>
      </c>
      <c r="E6" s="166">
        <v>400</v>
      </c>
      <c r="F6" s="168">
        <f t="shared" ref="F6:F12" si="0">E6/$E$13</f>
        <v>0.18066847335140018</v>
      </c>
    </row>
    <row r="7" spans="2:6" ht="30.75" customHeight="1" x14ac:dyDescent="0.25">
      <c r="B7" s="161" t="s">
        <v>127</v>
      </c>
      <c r="C7" s="169">
        <v>163</v>
      </c>
      <c r="D7" s="170">
        <f t="shared" ref="D7:D12" si="1">C7/$C$13</f>
        <v>7.6168224299065418E-2</v>
      </c>
      <c r="E7" s="169">
        <v>172</v>
      </c>
      <c r="F7" s="165">
        <f t="shared" si="0"/>
        <v>7.7687443541102075E-2</v>
      </c>
    </row>
    <row r="8" spans="2:6" ht="30.75" customHeight="1" x14ac:dyDescent="0.25">
      <c r="B8" s="162" t="s">
        <v>128</v>
      </c>
      <c r="C8" s="166">
        <v>335</v>
      </c>
      <c r="D8" s="167">
        <f t="shared" si="1"/>
        <v>0.15654205607476634</v>
      </c>
      <c r="E8" s="166">
        <v>344</v>
      </c>
      <c r="F8" s="168">
        <f t="shared" si="0"/>
        <v>0.15537488708220415</v>
      </c>
    </row>
    <row r="9" spans="2:6" ht="30.75" customHeight="1" x14ac:dyDescent="0.25">
      <c r="B9" s="161" t="s">
        <v>129</v>
      </c>
      <c r="C9" s="169">
        <v>77</v>
      </c>
      <c r="D9" s="170">
        <f t="shared" si="1"/>
        <v>3.5981308411214954E-2</v>
      </c>
      <c r="E9" s="169">
        <v>76</v>
      </c>
      <c r="F9" s="165">
        <f t="shared" si="0"/>
        <v>3.4327009936766031E-2</v>
      </c>
    </row>
    <row r="10" spans="2:6" ht="30.75" customHeight="1" x14ac:dyDescent="0.25">
      <c r="B10" s="162" t="s">
        <v>130</v>
      </c>
      <c r="C10" s="166">
        <v>61</v>
      </c>
      <c r="D10" s="167">
        <f t="shared" si="1"/>
        <v>2.850467289719626E-2</v>
      </c>
      <c r="E10" s="166">
        <v>63</v>
      </c>
      <c r="F10" s="168">
        <f t="shared" si="0"/>
        <v>2.8455284552845527E-2</v>
      </c>
    </row>
    <row r="11" spans="2:6" ht="30.75" customHeight="1" x14ac:dyDescent="0.25">
      <c r="B11" s="161" t="s">
        <v>131</v>
      </c>
      <c r="C11" s="169">
        <v>36</v>
      </c>
      <c r="D11" s="170">
        <f t="shared" si="1"/>
        <v>1.6822429906542057E-2</v>
      </c>
      <c r="E11" s="169">
        <v>41</v>
      </c>
      <c r="F11" s="165">
        <f t="shared" si="0"/>
        <v>1.8518518518518517E-2</v>
      </c>
    </row>
    <row r="12" spans="2:6" ht="30.75" customHeight="1" x14ac:dyDescent="0.25">
      <c r="B12" s="162" t="s">
        <v>132</v>
      </c>
      <c r="C12" s="171">
        <v>57</v>
      </c>
      <c r="D12" s="172">
        <f t="shared" si="1"/>
        <v>2.6635514018691589E-2</v>
      </c>
      <c r="E12" s="171">
        <v>78</v>
      </c>
      <c r="F12" s="168">
        <f t="shared" si="0"/>
        <v>3.5230352303523033E-2</v>
      </c>
    </row>
    <row r="13" spans="2:6" x14ac:dyDescent="0.25">
      <c r="B13" s="157" t="s">
        <v>3</v>
      </c>
      <c r="C13" s="158">
        <f>SUM(C5:C12)</f>
        <v>2140</v>
      </c>
      <c r="D13" s="159">
        <f>SUM(D5:D12)</f>
        <v>1</v>
      </c>
      <c r="E13" s="158">
        <f>SUM(E5:E12)</f>
        <v>2214</v>
      </c>
      <c r="F13" s="160">
        <f>SUM(F5:F12)</f>
        <v>1</v>
      </c>
    </row>
    <row r="14" spans="2:6" x14ac:dyDescent="0.25">
      <c r="C14" s="72"/>
    </row>
  </sheetData>
  <mergeCells count="2">
    <mergeCell ref="C3:D3"/>
    <mergeCell ref="E3:F3"/>
  </mergeCells>
  <pageMargins left="0.7" right="0.7" top="0.75" bottom="0.75" header="0.3" footer="0.3"/>
  <pageSetup paperSize="9" orientation="portrait" r:id="rId1"/>
  <headerFooter>
    <oddFooter>&amp;L&amp;1#&amp;"Calibri"&amp;10&amp;KA80000Interne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65D07-A750-4561-98EF-8181655DB671}">
  <sheetPr codeName="Feuil11">
    <tabColor rgb="FFFFC000"/>
  </sheetPr>
  <dimension ref="B1:G26"/>
  <sheetViews>
    <sheetView zoomScale="90" zoomScaleNormal="90" workbookViewId="0">
      <selection activeCell="I3" sqref="I3"/>
    </sheetView>
  </sheetViews>
  <sheetFormatPr baseColWidth="10" defaultColWidth="11.42578125" defaultRowHeight="15" x14ac:dyDescent="0.25"/>
  <cols>
    <col min="1" max="1" width="2" style="4" customWidth="1"/>
    <col min="2" max="2" width="26.140625" style="4" bestFit="1" customWidth="1"/>
    <col min="3" max="3" width="11.85546875" style="4" customWidth="1"/>
    <col min="4" max="4" width="14.42578125" style="4" customWidth="1"/>
    <col min="5" max="5" width="13.140625" style="4" customWidth="1"/>
    <col min="6" max="6" width="16.140625" style="4" customWidth="1"/>
    <col min="7" max="16384" width="11.42578125" style="4"/>
  </cols>
  <sheetData>
    <row r="1" spans="2:6" x14ac:dyDescent="0.25">
      <c r="B1" s="37" t="s">
        <v>110</v>
      </c>
    </row>
    <row r="3" spans="2:6" ht="28.5" customHeight="1" x14ac:dyDescent="0.25">
      <c r="B3" s="204" t="s">
        <v>36</v>
      </c>
      <c r="C3" s="206" t="s">
        <v>19</v>
      </c>
      <c r="D3" s="207"/>
      <c r="E3" s="208" t="s">
        <v>22</v>
      </c>
      <c r="F3" s="209"/>
    </row>
    <row r="4" spans="2:6" ht="52.5" customHeight="1" x14ac:dyDescent="0.25">
      <c r="B4" s="205"/>
      <c r="C4" s="148" t="s">
        <v>74</v>
      </c>
      <c r="D4" s="148" t="s">
        <v>76</v>
      </c>
      <c r="E4" s="148" t="s">
        <v>74</v>
      </c>
      <c r="F4" s="148" t="s">
        <v>76</v>
      </c>
    </row>
    <row r="5" spans="2:6" s="1" customFormat="1" ht="19.5" customHeight="1" x14ac:dyDescent="0.25">
      <c r="B5" s="173" t="s">
        <v>12</v>
      </c>
      <c r="C5" s="177">
        <v>0.14299065420560747</v>
      </c>
      <c r="D5" s="178">
        <v>393.67973856209153</v>
      </c>
      <c r="E5" s="177">
        <v>0.14272809394760613</v>
      </c>
      <c r="F5" s="179">
        <v>285.37025316455697</v>
      </c>
    </row>
    <row r="6" spans="2:6" s="1" customFormat="1" ht="19.5" customHeight="1" x14ac:dyDescent="0.25">
      <c r="B6" s="174" t="s">
        <v>13</v>
      </c>
      <c r="C6" s="180">
        <v>6.7757009345794386E-2</v>
      </c>
      <c r="D6" s="181">
        <v>355.82758620689657</v>
      </c>
      <c r="E6" s="180">
        <v>6.5943992773261059E-2</v>
      </c>
      <c r="F6" s="182">
        <v>242.96575342465752</v>
      </c>
    </row>
    <row r="7" spans="2:6" s="1" customFormat="1" ht="19.5" customHeight="1" x14ac:dyDescent="0.25">
      <c r="B7" s="175" t="s">
        <v>5</v>
      </c>
      <c r="C7" s="183">
        <v>4.8130841121495328E-2</v>
      </c>
      <c r="D7" s="184">
        <v>513.62135922330094</v>
      </c>
      <c r="E7" s="183">
        <v>4.9232158988256551E-2</v>
      </c>
      <c r="F7" s="185">
        <v>365.06422018348621</v>
      </c>
    </row>
    <row r="8" spans="2:6" s="1" customFormat="1" ht="19.5" customHeight="1" x14ac:dyDescent="0.25">
      <c r="B8" s="174" t="s">
        <v>14</v>
      </c>
      <c r="C8" s="180">
        <v>6.2149532710280377E-2</v>
      </c>
      <c r="D8" s="181">
        <v>324.38345864661653</v>
      </c>
      <c r="E8" s="180">
        <v>6.0072267389340558E-2</v>
      </c>
      <c r="F8" s="182">
        <v>222.51127819548873</v>
      </c>
    </row>
    <row r="9" spans="2:6" s="1" customFormat="1" ht="19.5" customHeight="1" x14ac:dyDescent="0.25">
      <c r="B9" s="175" t="s">
        <v>6</v>
      </c>
      <c r="C9" s="183">
        <v>3.7383177570093459E-3</v>
      </c>
      <c r="D9" s="184">
        <v>632.875</v>
      </c>
      <c r="E9" s="183">
        <v>3.6133694670280035E-3</v>
      </c>
      <c r="F9" s="185">
        <v>409.125</v>
      </c>
    </row>
    <row r="10" spans="2:6" s="1" customFormat="1" ht="19.5" customHeight="1" x14ac:dyDescent="0.25">
      <c r="B10" s="174" t="s">
        <v>15</v>
      </c>
      <c r="C10" s="180">
        <v>8.9252336448598132E-2</v>
      </c>
      <c r="D10" s="181">
        <v>478.61780104712039</v>
      </c>
      <c r="E10" s="180">
        <v>8.9882565492321584E-2</v>
      </c>
      <c r="F10" s="182">
        <v>295.24120603015075</v>
      </c>
    </row>
    <row r="11" spans="2:6" s="1" customFormat="1" ht="19.5" customHeight="1" x14ac:dyDescent="0.25">
      <c r="B11" s="175" t="s">
        <v>16</v>
      </c>
      <c r="C11" s="183">
        <v>8.9719626168224292E-2</v>
      </c>
      <c r="D11" s="184">
        <v>468.38541666666669</v>
      </c>
      <c r="E11" s="183">
        <v>9.439927732610659E-2</v>
      </c>
      <c r="F11" s="185">
        <v>310.92344497607655</v>
      </c>
    </row>
    <row r="12" spans="2:6" s="1" customFormat="1" ht="19.5" customHeight="1" x14ac:dyDescent="0.25">
      <c r="B12" s="174" t="s">
        <v>9</v>
      </c>
      <c r="C12" s="180">
        <v>7.6635514018691592E-2</v>
      </c>
      <c r="D12" s="181">
        <v>961.52439024390242</v>
      </c>
      <c r="E12" s="180">
        <v>7.7687443541102075E-2</v>
      </c>
      <c r="F12" s="182">
        <v>616.62790697674416</v>
      </c>
    </row>
    <row r="13" spans="2:6" s="1" customFormat="1" ht="19.5" customHeight="1" x14ac:dyDescent="0.25">
      <c r="B13" s="175" t="s">
        <v>17</v>
      </c>
      <c r="C13" s="183">
        <v>6.3551401869158877E-2</v>
      </c>
      <c r="D13" s="184">
        <v>405.66176470588238</v>
      </c>
      <c r="E13" s="183">
        <v>6.3685636856368563E-2</v>
      </c>
      <c r="F13" s="185">
        <v>283.25531914893617</v>
      </c>
    </row>
    <row r="14" spans="2:6" s="1" customFormat="1" ht="19.5" customHeight="1" x14ac:dyDescent="0.25">
      <c r="B14" s="174" t="s">
        <v>77</v>
      </c>
      <c r="C14" s="180">
        <v>0.11962616822429907</v>
      </c>
      <c r="D14" s="181">
        <v>378.4921875</v>
      </c>
      <c r="E14" s="180">
        <v>0.12059620596205962</v>
      </c>
      <c r="F14" s="182">
        <v>245.63670411985018</v>
      </c>
    </row>
    <row r="15" spans="2:6" s="1" customFormat="1" ht="19.5" customHeight="1" x14ac:dyDescent="0.25">
      <c r="B15" s="175" t="s">
        <v>18</v>
      </c>
      <c r="C15" s="183">
        <v>9.0186915887850466E-2</v>
      </c>
      <c r="D15" s="184">
        <v>413.18134715025906</v>
      </c>
      <c r="E15" s="183">
        <v>8.8527551942186089E-2</v>
      </c>
      <c r="F15" s="185">
        <v>279.81632653061223</v>
      </c>
    </row>
    <row r="16" spans="2:6" s="1" customFormat="1" ht="19.5" customHeight="1" x14ac:dyDescent="0.25">
      <c r="B16" s="174" t="s">
        <v>7</v>
      </c>
      <c r="C16" s="180">
        <v>6.5887850467289719E-2</v>
      </c>
      <c r="D16" s="181">
        <v>385.95035460992909</v>
      </c>
      <c r="E16" s="180">
        <v>6.4137308039747071E-2</v>
      </c>
      <c r="F16" s="182">
        <v>284.5</v>
      </c>
    </row>
    <row r="17" spans="2:7" s="1" customFormat="1" ht="19.5" customHeight="1" x14ac:dyDescent="0.25">
      <c r="B17" s="175" t="s">
        <v>10</v>
      </c>
      <c r="C17" s="183">
        <v>6.4953271028037385E-2</v>
      </c>
      <c r="D17" s="184">
        <v>495.73381294964031</v>
      </c>
      <c r="E17" s="183">
        <v>6.4588979223125564E-2</v>
      </c>
      <c r="F17" s="185">
        <v>288.69230769230768</v>
      </c>
    </row>
    <row r="18" spans="2:7" s="1" customFormat="1" ht="19.5" customHeight="1" x14ac:dyDescent="0.25">
      <c r="B18" s="176" t="s">
        <v>78</v>
      </c>
      <c r="C18" s="186">
        <v>1.5420560747663551E-2</v>
      </c>
      <c r="D18" s="187">
        <v>811.030303030303</v>
      </c>
      <c r="E18" s="186">
        <v>1.4905149051490514E-2</v>
      </c>
      <c r="F18" s="188">
        <v>635</v>
      </c>
    </row>
    <row r="19" spans="2:7" s="1" customFormat="1" ht="19.5" customHeight="1" x14ac:dyDescent="0.25">
      <c r="B19" s="151" t="s">
        <v>3</v>
      </c>
      <c r="C19" s="149">
        <f>SUM(C5:C18)</f>
        <v>1</v>
      </c>
      <c r="D19" s="150">
        <v>464.53457943925235</v>
      </c>
      <c r="E19" s="149">
        <v>0.99999999999999989</v>
      </c>
      <c r="F19" s="150">
        <v>312.15447154471542</v>
      </c>
      <c r="G19" s="114"/>
    </row>
    <row r="24" spans="2:7" x14ac:dyDescent="0.25">
      <c r="C24" s="44"/>
    </row>
    <row r="25" spans="2:7" x14ac:dyDescent="0.25">
      <c r="C25" s="44"/>
    </row>
    <row r="26" spans="2:7" x14ac:dyDescent="0.25">
      <c r="C26" s="44"/>
    </row>
  </sheetData>
  <sortState xmlns:xlrd2="http://schemas.microsoft.com/office/spreadsheetml/2017/richdata2" ref="B5:D18">
    <sortCondition ref="B5:B18"/>
  </sortState>
  <mergeCells count="3">
    <mergeCell ref="B3:B4"/>
    <mergeCell ref="C3:D3"/>
    <mergeCell ref="E3:F3"/>
  </mergeCells>
  <pageMargins left="0.7" right="0.7" top="0.75" bottom="0.75" header="0.3" footer="0.3"/>
  <pageSetup paperSize="9" orientation="portrait" r:id="rId1"/>
  <headerFooter>
    <oddFooter>&amp;L&amp;1#&amp;"Calibri"&amp;10&amp;KA80000Interne</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B9CCB-29E7-41E6-99A9-52143ED7FE31}">
  <sheetPr>
    <tabColor theme="5" tint="0.39997558519241921"/>
  </sheetPr>
  <dimension ref="B1:G21"/>
  <sheetViews>
    <sheetView zoomScale="110" zoomScaleNormal="110" workbookViewId="0">
      <selection activeCell="F2" sqref="F2"/>
    </sheetView>
  </sheetViews>
  <sheetFormatPr baseColWidth="10" defaultColWidth="11.42578125" defaultRowHeight="15" x14ac:dyDescent="0.25"/>
  <cols>
    <col min="1" max="1" width="11.42578125" style="4"/>
    <col min="2" max="2" width="35.85546875" style="4" customWidth="1"/>
    <col min="3" max="3" width="19" style="4" bestFit="1" customWidth="1"/>
    <col min="4" max="16384" width="11.42578125" style="4"/>
  </cols>
  <sheetData>
    <row r="1" spans="2:7" x14ac:dyDescent="0.25">
      <c r="B1" s="61" t="s">
        <v>124</v>
      </c>
      <c r="F1" s="192"/>
      <c r="G1" s="192"/>
    </row>
    <row r="3" spans="2:7" x14ac:dyDescent="0.25">
      <c r="B3" s="56" t="s">
        <v>11</v>
      </c>
      <c r="C3" s="57" t="s">
        <v>8</v>
      </c>
    </row>
    <row r="4" spans="2:7" x14ac:dyDescent="0.25">
      <c r="B4" s="62" t="s">
        <v>12</v>
      </c>
      <c r="C4" s="189">
        <v>3.8923600171898332</v>
      </c>
    </row>
    <row r="5" spans="2:7" x14ac:dyDescent="0.25">
      <c r="B5" s="62" t="s">
        <v>13</v>
      </c>
      <c r="C5" s="189">
        <v>5.5476655423397832</v>
      </c>
    </row>
    <row r="6" spans="2:7" x14ac:dyDescent="0.25">
      <c r="B6" s="62" t="s">
        <v>5</v>
      </c>
      <c r="C6" s="189">
        <v>3.204286986429262</v>
      </c>
    </row>
    <row r="7" spans="2:7" x14ac:dyDescent="0.25">
      <c r="B7" s="62" t="s">
        <v>14</v>
      </c>
      <c r="C7" s="189">
        <v>5.2473340627775498</v>
      </c>
    </row>
    <row r="8" spans="2:7" x14ac:dyDescent="0.25">
      <c r="B8" s="62" t="s">
        <v>6</v>
      </c>
      <c r="C8" s="189">
        <v>2.2672459480063822</v>
      </c>
    </row>
    <row r="9" spans="2:7" x14ac:dyDescent="0.25">
      <c r="B9" s="62" t="s">
        <v>15</v>
      </c>
      <c r="C9" s="189">
        <v>3.6116768206894099</v>
      </c>
    </row>
    <row r="10" spans="2:7" x14ac:dyDescent="0.25">
      <c r="B10" s="62" t="s">
        <v>16</v>
      </c>
      <c r="C10" s="189">
        <v>3.5246182053379087</v>
      </c>
    </row>
    <row r="11" spans="2:7" x14ac:dyDescent="0.25">
      <c r="B11" s="62" t="s">
        <v>9</v>
      </c>
      <c r="C11" s="189">
        <v>1.4368293921695059</v>
      </c>
    </row>
    <row r="12" spans="2:7" x14ac:dyDescent="0.25">
      <c r="B12" s="62" t="s">
        <v>17</v>
      </c>
      <c r="C12" s="189">
        <v>4.358837543118673</v>
      </c>
    </row>
    <row r="13" spans="2:7" x14ac:dyDescent="0.25">
      <c r="B13" s="62" t="s">
        <v>77</v>
      </c>
      <c r="C13" s="189">
        <v>4.4080992129257224</v>
      </c>
    </row>
    <row r="14" spans="2:7" x14ac:dyDescent="0.25">
      <c r="B14" s="62" t="s">
        <v>18</v>
      </c>
      <c r="C14" s="189">
        <v>3.2405366917950102</v>
      </c>
    </row>
    <row r="15" spans="2:7" x14ac:dyDescent="0.25">
      <c r="B15" s="62" t="s">
        <v>7</v>
      </c>
      <c r="C15" s="189">
        <v>3.6903064107541677</v>
      </c>
    </row>
    <row r="16" spans="2:7" x14ac:dyDescent="0.25">
      <c r="B16" s="62" t="s">
        <v>10</v>
      </c>
      <c r="C16" s="189">
        <v>2.7831723216605022</v>
      </c>
    </row>
    <row r="17" spans="2:3" x14ac:dyDescent="0.25">
      <c r="B17" s="62" t="s">
        <v>84</v>
      </c>
      <c r="C17" s="189">
        <v>1.5332775340567999</v>
      </c>
    </row>
    <row r="21" spans="2:3" x14ac:dyDescent="0.25">
      <c r="C21" s="69"/>
    </row>
  </sheetData>
  <sortState xmlns:xlrd2="http://schemas.microsoft.com/office/spreadsheetml/2017/richdata2" ref="B4:C16">
    <sortCondition ref="B4:B16"/>
  </sortState>
  <pageMargins left="0.7" right="0.7" top="0.75" bottom="0.75" header="0.3" footer="0.3"/>
  <pageSetup paperSize="9" orientation="portrait" r:id="rId1"/>
  <headerFooter>
    <oddFooter>&amp;L&amp;1#&amp;"Calibri"&amp;10&amp;KA80000Interne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2">
    <tabColor rgb="FF92D050"/>
  </sheetPr>
  <dimension ref="B1:D9"/>
  <sheetViews>
    <sheetView workbookViewId="0">
      <selection activeCell="C25" sqref="C25"/>
    </sheetView>
  </sheetViews>
  <sheetFormatPr baseColWidth="10" defaultColWidth="11.42578125" defaultRowHeight="15" x14ac:dyDescent="0.25"/>
  <cols>
    <col min="1" max="1" width="6" style="3" customWidth="1"/>
    <col min="2" max="2" width="22.5703125" style="3" customWidth="1"/>
    <col min="3" max="3" width="14.5703125" style="3" bestFit="1" customWidth="1"/>
    <col min="4" max="4" width="13.28515625" style="3" customWidth="1"/>
    <col min="5" max="16384" width="11.42578125" style="3"/>
  </cols>
  <sheetData>
    <row r="1" spans="2:4" x14ac:dyDescent="0.25">
      <c r="B1" s="51" t="s">
        <v>106</v>
      </c>
    </row>
    <row r="2" spans="2:4" ht="15.75" thickBot="1" x14ac:dyDescent="0.3"/>
    <row r="3" spans="2:4" ht="34.5" customHeight="1" x14ac:dyDescent="0.25">
      <c r="B3" s="89" t="s">
        <v>85</v>
      </c>
      <c r="C3" s="90" t="s">
        <v>25</v>
      </c>
      <c r="D3" s="90" t="s">
        <v>75</v>
      </c>
    </row>
    <row r="4" spans="2:4" x14ac:dyDescent="0.25">
      <c r="B4" s="115" t="s">
        <v>31</v>
      </c>
      <c r="C4" s="85">
        <v>175.95599999999999</v>
      </c>
      <c r="D4" s="85">
        <v>189.477</v>
      </c>
    </row>
    <row r="5" spans="2:4" ht="21" customHeight="1" thickBot="1" x14ac:dyDescent="0.3">
      <c r="B5" s="116" t="s">
        <v>33</v>
      </c>
      <c r="C5" s="86">
        <f>C4/C8</f>
        <v>0.17699602866443218</v>
      </c>
      <c r="D5" s="86">
        <f>D4/D8</f>
        <v>0.28212817469948587</v>
      </c>
    </row>
    <row r="6" spans="2:4" x14ac:dyDescent="0.25">
      <c r="B6" s="117" t="s">
        <v>32</v>
      </c>
      <c r="C6" s="88">
        <v>818.16800000000001</v>
      </c>
      <c r="D6" s="88">
        <v>482.12200000000001</v>
      </c>
    </row>
    <row r="7" spans="2:4" ht="15.75" thickBot="1" x14ac:dyDescent="0.3">
      <c r="B7" s="118" t="s">
        <v>33</v>
      </c>
      <c r="C7" s="87">
        <f>C6/C8</f>
        <v>0.8230039713355678</v>
      </c>
      <c r="D7" s="87">
        <f>D6/D8</f>
        <v>0.71787182530051408</v>
      </c>
    </row>
    <row r="8" spans="2:4" x14ac:dyDescent="0.25">
      <c r="B8" s="119" t="s">
        <v>26</v>
      </c>
      <c r="C8" s="91">
        <f>C4+C6</f>
        <v>994.12400000000002</v>
      </c>
      <c r="D8" s="91">
        <f>D4+D6</f>
        <v>671.59900000000005</v>
      </c>
    </row>
    <row r="9" spans="2:4" ht="15.75" thickBot="1" x14ac:dyDescent="0.3">
      <c r="B9" s="120" t="s">
        <v>107</v>
      </c>
      <c r="C9" s="139">
        <v>2.1805739282913406E-2</v>
      </c>
      <c r="D9" s="121">
        <v>2.531913277501463E-4</v>
      </c>
    </row>
  </sheetData>
  <pageMargins left="0.7" right="0.7" top="0.75" bottom="0.75" header="0.3" footer="0.3"/>
  <pageSetup paperSize="9" orientation="portrait" r:id="rId1"/>
  <headerFooter>
    <oddFooter>&amp;L&amp;1#&amp;"Calibri"&amp;10&amp;KA80000Interne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A2812-FED2-4C1F-A660-04D10608829C}">
  <dimension ref="A1:Q11"/>
  <sheetViews>
    <sheetView workbookViewId="0">
      <selection activeCell="K23" sqref="K23"/>
    </sheetView>
  </sheetViews>
  <sheetFormatPr baseColWidth="10" defaultColWidth="11.42578125" defaultRowHeight="15" x14ac:dyDescent="0.25"/>
  <cols>
    <col min="1" max="1" width="36" style="4" bestFit="1" customWidth="1"/>
    <col min="2" max="15" width="11.42578125" style="4"/>
    <col min="16" max="16" width="16.7109375" style="4" customWidth="1"/>
    <col min="17" max="17" width="18.7109375" style="4" customWidth="1"/>
    <col min="18" max="16384" width="11.42578125" style="4"/>
  </cols>
  <sheetData>
    <row r="1" spans="1:17" x14ac:dyDescent="0.25">
      <c r="A1" s="51" t="s">
        <v>104</v>
      </c>
    </row>
    <row r="3" spans="1:17" x14ac:dyDescent="0.25">
      <c r="A3" s="122" t="s">
        <v>100</v>
      </c>
      <c r="B3" s="123">
        <v>2010</v>
      </c>
      <c r="C3" s="123">
        <v>2011</v>
      </c>
      <c r="D3" s="123">
        <v>2012</v>
      </c>
      <c r="E3" s="123">
        <v>2013</v>
      </c>
      <c r="F3" s="123">
        <v>2014</v>
      </c>
      <c r="G3" s="123">
        <v>2015</v>
      </c>
      <c r="H3" s="123">
        <v>2016</v>
      </c>
      <c r="I3" s="123">
        <v>2017</v>
      </c>
      <c r="J3" s="123">
        <v>2018</v>
      </c>
      <c r="K3" s="123">
        <v>2019</v>
      </c>
      <c r="L3" s="123">
        <v>2020</v>
      </c>
      <c r="M3" s="123">
        <v>2021</v>
      </c>
      <c r="N3" s="123">
        <v>2022</v>
      </c>
      <c r="O3" s="123">
        <v>2023</v>
      </c>
    </row>
    <row r="4" spans="1:17" x14ac:dyDescent="0.25">
      <c r="A4" s="92" t="s">
        <v>101</v>
      </c>
      <c r="B4" s="93">
        <v>501816</v>
      </c>
      <c r="C4" s="93">
        <v>514035</v>
      </c>
      <c r="D4" s="93">
        <v>521649</v>
      </c>
      <c r="E4" s="93">
        <v>527401</v>
      </c>
      <c r="F4" s="93">
        <v>535637</v>
      </c>
      <c r="G4" s="93">
        <v>547586</v>
      </c>
      <c r="H4" s="93">
        <v>559855</v>
      </c>
      <c r="I4" s="93">
        <v>569744</v>
      </c>
      <c r="J4" s="93">
        <v>582109</v>
      </c>
      <c r="K4" s="93">
        <v>593889</v>
      </c>
      <c r="L4" s="94">
        <v>634940</v>
      </c>
      <c r="M4" s="94">
        <v>654691</v>
      </c>
      <c r="N4" s="95">
        <v>671429</v>
      </c>
      <c r="O4" s="95">
        <v>671599</v>
      </c>
    </row>
    <row r="5" spans="1:17" x14ac:dyDescent="0.25">
      <c r="A5" s="92" t="s">
        <v>102</v>
      </c>
      <c r="B5" s="93">
        <v>903756</v>
      </c>
      <c r="C5" s="93">
        <v>916111</v>
      </c>
      <c r="D5" s="93">
        <v>939682</v>
      </c>
      <c r="E5" s="93">
        <v>951743</v>
      </c>
      <c r="F5" s="93">
        <v>955066</v>
      </c>
      <c r="G5" s="93">
        <v>952552</v>
      </c>
      <c r="H5" s="93">
        <v>955259</v>
      </c>
      <c r="I5" s="93">
        <v>948400</v>
      </c>
      <c r="J5" s="93">
        <v>939292</v>
      </c>
      <c r="K5" s="93">
        <v>936242</v>
      </c>
      <c r="L5" s="94">
        <v>936680</v>
      </c>
      <c r="M5" s="94">
        <v>948052</v>
      </c>
      <c r="N5" s="95">
        <v>972909</v>
      </c>
      <c r="O5" s="95">
        <v>994124</v>
      </c>
    </row>
    <row r="6" spans="1:17" x14ac:dyDescent="0.25">
      <c r="A6" s="100"/>
      <c r="B6" s="96"/>
      <c r="C6" s="96"/>
      <c r="D6" s="96"/>
      <c r="E6" s="96"/>
      <c r="F6" s="96"/>
      <c r="G6" s="96"/>
      <c r="H6" s="96"/>
      <c r="I6" s="96"/>
      <c r="J6" s="96"/>
      <c r="K6" s="96"/>
      <c r="L6" s="97"/>
      <c r="M6" s="97"/>
      <c r="N6" s="98"/>
      <c r="O6" s="98"/>
    </row>
    <row r="7" spans="1:17" s="79" customFormat="1" x14ac:dyDescent="0.25">
      <c r="A7" s="124" t="s">
        <v>103</v>
      </c>
      <c r="B7" s="125"/>
      <c r="C7" s="125" t="s">
        <v>86</v>
      </c>
      <c r="D7" s="125" t="s">
        <v>87</v>
      </c>
      <c r="E7" s="125" t="s">
        <v>88</v>
      </c>
      <c r="F7" s="125" t="s">
        <v>89</v>
      </c>
      <c r="G7" s="125" t="s">
        <v>90</v>
      </c>
      <c r="H7" s="125" t="s">
        <v>91</v>
      </c>
      <c r="I7" s="125" t="s">
        <v>92</v>
      </c>
      <c r="J7" s="125" t="s">
        <v>93</v>
      </c>
      <c r="K7" s="125" t="s">
        <v>94</v>
      </c>
      <c r="L7" s="125" t="s">
        <v>95</v>
      </c>
      <c r="M7" s="125" t="s">
        <v>96</v>
      </c>
      <c r="N7" s="125" t="s">
        <v>79</v>
      </c>
      <c r="O7" s="129" t="s">
        <v>105</v>
      </c>
      <c r="P7" s="199" t="s">
        <v>97</v>
      </c>
      <c r="Q7" s="200"/>
    </row>
    <row r="8" spans="1:17" s="79" customFormat="1" x14ac:dyDescent="0.25">
      <c r="A8" s="126"/>
      <c r="B8" s="127"/>
      <c r="C8" s="127"/>
      <c r="D8" s="127"/>
      <c r="E8" s="127"/>
      <c r="F8" s="127"/>
      <c r="G8" s="127"/>
      <c r="H8" s="127"/>
      <c r="I8" s="127"/>
      <c r="J8" s="127"/>
      <c r="K8" s="127"/>
      <c r="L8" s="127"/>
      <c r="M8" s="127"/>
      <c r="N8" s="127"/>
      <c r="O8" s="128"/>
      <c r="P8" s="126" t="s">
        <v>98</v>
      </c>
      <c r="Q8" s="128" t="s">
        <v>99</v>
      </c>
    </row>
    <row r="9" spans="1:17" s="79" customFormat="1" x14ac:dyDescent="0.25">
      <c r="A9" s="101" t="s">
        <v>101</v>
      </c>
      <c r="B9" s="102"/>
      <c r="C9" s="104">
        <f>C4/B4-1</f>
        <v>2.4349562389401669E-2</v>
      </c>
      <c r="D9" s="104">
        <f t="shared" ref="D9:N9" si="0">D4/C4-1</f>
        <v>1.4812220957716837E-2</v>
      </c>
      <c r="E9" s="104">
        <f t="shared" si="0"/>
        <v>1.1026571506894456E-2</v>
      </c>
      <c r="F9" s="104">
        <f t="shared" si="0"/>
        <v>1.5616200955250292E-2</v>
      </c>
      <c r="G9" s="104">
        <f t="shared" si="0"/>
        <v>2.2308018303440535E-2</v>
      </c>
      <c r="H9" s="104">
        <f t="shared" si="0"/>
        <v>2.2405612999601976E-2</v>
      </c>
      <c r="I9" s="104">
        <f t="shared" si="0"/>
        <v>1.7663502156808564E-2</v>
      </c>
      <c r="J9" s="104">
        <f t="shared" si="0"/>
        <v>2.1702729646999375E-2</v>
      </c>
      <c r="K9" s="104">
        <f t="shared" si="0"/>
        <v>2.0236759782102709E-2</v>
      </c>
      <c r="L9" s="104">
        <f t="shared" si="0"/>
        <v>6.9122344411161052E-2</v>
      </c>
      <c r="M9" s="104">
        <f t="shared" si="0"/>
        <v>3.1106876240274639E-2</v>
      </c>
      <c r="N9" s="104">
        <f t="shared" si="0"/>
        <v>2.5566259502574518E-2</v>
      </c>
      <c r="O9" s="104">
        <f>O4/N4-1</f>
        <v>2.531913277501463E-4</v>
      </c>
      <c r="P9" s="103">
        <f>(O4/E4)^(1/10)-1</f>
        <v>2.4464489318694493E-2</v>
      </c>
      <c r="Q9" s="105">
        <f>O4/E4-1</f>
        <v>0.27341245086755617</v>
      </c>
    </row>
    <row r="10" spans="1:17" s="79" customFormat="1" x14ac:dyDescent="0.25">
      <c r="A10" s="101" t="s">
        <v>102</v>
      </c>
      <c r="B10" s="102"/>
      <c r="C10" s="104">
        <f>C5/B5-1</f>
        <v>1.3670725284258056E-2</v>
      </c>
      <c r="D10" s="104">
        <f t="shared" ref="D10:N10" si="1">D5/C5-1</f>
        <v>2.5729414885314217E-2</v>
      </c>
      <c r="E10" s="104">
        <f t="shared" si="1"/>
        <v>1.2835193182374471E-2</v>
      </c>
      <c r="F10" s="104">
        <f t="shared" si="1"/>
        <v>3.4914887737551581E-3</v>
      </c>
      <c r="G10" s="104">
        <f t="shared" si="1"/>
        <v>-2.6322788163331001E-3</v>
      </c>
      <c r="H10" s="104">
        <f t="shared" si="1"/>
        <v>2.8418396056069106E-3</v>
      </c>
      <c r="I10" s="104">
        <f t="shared" si="1"/>
        <v>-7.1802516385608417E-3</v>
      </c>
      <c r="J10" s="104">
        <f t="shared" si="1"/>
        <v>-9.6035428089413788E-3</v>
      </c>
      <c r="K10" s="104">
        <f t="shared" si="1"/>
        <v>-3.2471265591530463E-3</v>
      </c>
      <c r="L10" s="104">
        <f t="shared" si="1"/>
        <v>4.6782776248011082E-4</v>
      </c>
      <c r="M10" s="104">
        <f t="shared" si="1"/>
        <v>1.2140752444804948E-2</v>
      </c>
      <c r="N10" s="104">
        <f t="shared" si="1"/>
        <v>2.6219025960601217E-2</v>
      </c>
      <c r="O10" s="104">
        <f>O5/N5-1</f>
        <v>2.1805739282913406E-2</v>
      </c>
      <c r="P10" s="103">
        <f>(O5/E5)^(1/10)-1</f>
        <v>4.3661948745779E-3</v>
      </c>
      <c r="Q10" s="105">
        <f>O5/E5-1</f>
        <v>4.4529878339005347E-2</v>
      </c>
    </row>
    <row r="11" spans="1:17" s="79" customFormat="1" x14ac:dyDescent="0.25">
      <c r="A11" s="99"/>
      <c r="B11" s="96"/>
      <c r="C11" s="96"/>
      <c r="D11" s="96"/>
      <c r="E11" s="96"/>
      <c r="F11" s="96"/>
      <c r="G11" s="96"/>
      <c r="H11" s="96"/>
      <c r="I11" s="96"/>
      <c r="J11" s="96"/>
      <c r="K11" s="96"/>
      <c r="L11" s="97"/>
      <c r="M11" s="97"/>
      <c r="N11" s="98"/>
      <c r="O11" s="98"/>
    </row>
  </sheetData>
  <mergeCells count="1">
    <mergeCell ref="P7:Q7"/>
  </mergeCells>
  <phoneticPr fontId="33"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7A8F2-736F-4F49-A5FD-D6AB19FD0128}">
  <sheetPr>
    <tabColor rgb="FFFFFF00"/>
  </sheetPr>
  <dimension ref="A1:M60"/>
  <sheetViews>
    <sheetView zoomScale="80" zoomScaleNormal="80" workbookViewId="0">
      <selection activeCell="F1" sqref="F1"/>
    </sheetView>
  </sheetViews>
  <sheetFormatPr baseColWidth="10" defaultColWidth="11.42578125" defaultRowHeight="15" x14ac:dyDescent="0.25"/>
  <cols>
    <col min="1" max="4" width="11.42578125" style="4"/>
    <col min="5" max="5" width="11.42578125" style="65" customWidth="1"/>
    <col min="6" max="6" width="13.7109375" style="65" bestFit="1" customWidth="1"/>
    <col min="7" max="7" width="11.42578125" style="65"/>
    <col min="8" max="9" width="11.42578125" style="4"/>
    <col min="10" max="10" width="32.7109375" style="4" customWidth="1"/>
    <col min="11" max="16384" width="11.42578125" style="4"/>
  </cols>
  <sheetData>
    <row r="1" spans="1:7" x14ac:dyDescent="0.25">
      <c r="A1" s="32" t="s">
        <v>109</v>
      </c>
      <c r="B1" s="33"/>
      <c r="C1" s="33"/>
      <c r="D1" s="33"/>
    </row>
    <row r="3" spans="1:7" x14ac:dyDescent="0.25">
      <c r="A3" s="28" t="s">
        <v>82</v>
      </c>
      <c r="B3" s="28" t="s">
        <v>0</v>
      </c>
      <c r="C3" s="28" t="s">
        <v>1</v>
      </c>
      <c r="D3" s="28" t="s">
        <v>26</v>
      </c>
      <c r="E3" s="66" t="s">
        <v>29</v>
      </c>
      <c r="F3" s="66" t="s">
        <v>0</v>
      </c>
      <c r="G3" s="66" t="s">
        <v>1</v>
      </c>
    </row>
    <row r="4" spans="1:7" x14ac:dyDescent="0.25">
      <c r="A4" s="29">
        <v>15</v>
      </c>
      <c r="B4" s="29">
        <v>0</v>
      </c>
      <c r="C4" s="29">
        <v>0</v>
      </c>
      <c r="D4" s="29">
        <f>B4+C4</f>
        <v>0</v>
      </c>
      <c r="E4" s="65">
        <v>15</v>
      </c>
      <c r="F4" s="65">
        <f>B4*-1</f>
        <v>0</v>
      </c>
      <c r="G4" s="65">
        <f>C4</f>
        <v>0</v>
      </c>
    </row>
    <row r="5" spans="1:7" x14ac:dyDescent="0.25">
      <c r="A5" s="29">
        <v>16</v>
      </c>
      <c r="B5" s="29">
        <v>0</v>
      </c>
      <c r="C5" s="29">
        <v>0</v>
      </c>
      <c r="D5" s="29">
        <f t="shared" ref="D5:D58" si="0">B5+C5</f>
        <v>0</v>
      </c>
      <c r="E5" s="65">
        <v>16</v>
      </c>
      <c r="F5" s="65">
        <f t="shared" ref="F5:F57" si="1">B5*-1</f>
        <v>0</v>
      </c>
      <c r="G5" s="65">
        <f t="shared" ref="G5:G58" si="2">C5</f>
        <v>0</v>
      </c>
    </row>
    <row r="6" spans="1:7" x14ac:dyDescent="0.25">
      <c r="A6" s="29">
        <v>17</v>
      </c>
      <c r="B6" s="29">
        <v>0</v>
      </c>
      <c r="C6" s="29">
        <v>0</v>
      </c>
      <c r="D6" s="29">
        <f t="shared" si="0"/>
        <v>0</v>
      </c>
      <c r="E6" s="65">
        <v>17</v>
      </c>
      <c r="F6" s="65">
        <f t="shared" si="1"/>
        <v>0</v>
      </c>
      <c r="G6" s="65">
        <f t="shared" si="2"/>
        <v>0</v>
      </c>
    </row>
    <row r="7" spans="1:7" x14ac:dyDescent="0.25">
      <c r="A7" s="43">
        <v>18</v>
      </c>
      <c r="B7" s="29">
        <v>0</v>
      </c>
      <c r="C7" s="29">
        <v>0</v>
      </c>
      <c r="D7" s="29">
        <f t="shared" si="0"/>
        <v>0</v>
      </c>
      <c r="E7" s="65">
        <v>18</v>
      </c>
      <c r="F7" s="65">
        <f t="shared" si="1"/>
        <v>0</v>
      </c>
      <c r="G7" s="65">
        <f t="shared" si="2"/>
        <v>0</v>
      </c>
    </row>
    <row r="8" spans="1:7" x14ac:dyDescent="0.25">
      <c r="A8" s="43">
        <v>19</v>
      </c>
      <c r="B8" s="29">
        <v>3</v>
      </c>
      <c r="C8" s="29">
        <v>15</v>
      </c>
      <c r="D8" s="29">
        <f t="shared" si="0"/>
        <v>18</v>
      </c>
      <c r="E8" s="65">
        <v>19</v>
      </c>
      <c r="F8" s="65">
        <f t="shared" si="1"/>
        <v>-3</v>
      </c>
      <c r="G8" s="65">
        <f t="shared" si="2"/>
        <v>15</v>
      </c>
    </row>
    <row r="9" spans="1:7" x14ac:dyDescent="0.25">
      <c r="A9" s="43">
        <v>20</v>
      </c>
      <c r="B9" s="29">
        <v>35</v>
      </c>
      <c r="C9" s="29">
        <v>148</v>
      </c>
      <c r="D9" s="29">
        <f t="shared" si="0"/>
        <v>183</v>
      </c>
      <c r="E9" s="65">
        <v>20</v>
      </c>
      <c r="F9" s="65">
        <f t="shared" si="1"/>
        <v>-35</v>
      </c>
      <c r="G9" s="65">
        <f t="shared" si="2"/>
        <v>148</v>
      </c>
    </row>
    <row r="10" spans="1:7" x14ac:dyDescent="0.25">
      <c r="A10" s="43">
        <v>21</v>
      </c>
      <c r="B10" s="29">
        <v>190</v>
      </c>
      <c r="C10" s="29">
        <v>1274</v>
      </c>
      <c r="D10" s="29">
        <f t="shared" si="0"/>
        <v>1464</v>
      </c>
      <c r="E10" s="65">
        <v>21</v>
      </c>
      <c r="F10" s="65">
        <f t="shared" si="1"/>
        <v>-190</v>
      </c>
      <c r="G10" s="65">
        <f t="shared" si="2"/>
        <v>1274</v>
      </c>
    </row>
    <row r="11" spans="1:7" x14ac:dyDescent="0.25">
      <c r="A11" s="43">
        <v>22</v>
      </c>
      <c r="B11" s="29">
        <v>483</v>
      </c>
      <c r="C11" s="29">
        <v>3485</v>
      </c>
      <c r="D11" s="29">
        <f t="shared" si="0"/>
        <v>3968</v>
      </c>
      <c r="E11" s="65">
        <v>22</v>
      </c>
      <c r="F11" s="65">
        <f t="shared" si="1"/>
        <v>-483</v>
      </c>
      <c r="G11" s="65">
        <f t="shared" si="2"/>
        <v>3485</v>
      </c>
    </row>
    <row r="12" spans="1:7" x14ac:dyDescent="0.25">
      <c r="A12" s="43">
        <v>23</v>
      </c>
      <c r="B12" s="29">
        <v>773</v>
      </c>
      <c r="C12" s="29">
        <v>5455</v>
      </c>
      <c r="D12" s="29">
        <f t="shared" si="0"/>
        <v>6228</v>
      </c>
      <c r="E12" s="65">
        <v>23</v>
      </c>
      <c r="F12" s="65">
        <f t="shared" si="1"/>
        <v>-773</v>
      </c>
      <c r="G12" s="65">
        <f t="shared" si="2"/>
        <v>5455</v>
      </c>
    </row>
    <row r="13" spans="1:7" x14ac:dyDescent="0.25">
      <c r="A13" s="43">
        <v>24</v>
      </c>
      <c r="B13" s="29">
        <v>1090</v>
      </c>
      <c r="C13" s="29">
        <v>7616</v>
      </c>
      <c r="D13" s="29">
        <f t="shared" si="0"/>
        <v>8706</v>
      </c>
      <c r="E13" s="65">
        <v>24</v>
      </c>
      <c r="F13" s="65">
        <f t="shared" si="1"/>
        <v>-1090</v>
      </c>
      <c r="G13" s="65">
        <f t="shared" si="2"/>
        <v>7616</v>
      </c>
    </row>
    <row r="14" spans="1:7" x14ac:dyDescent="0.25">
      <c r="A14" s="43">
        <v>25</v>
      </c>
      <c r="B14" s="29">
        <v>1442</v>
      </c>
      <c r="C14" s="29">
        <v>9879</v>
      </c>
      <c r="D14" s="29">
        <f t="shared" si="0"/>
        <v>11321</v>
      </c>
      <c r="E14" s="65">
        <v>25</v>
      </c>
      <c r="F14" s="65">
        <f t="shared" si="1"/>
        <v>-1442</v>
      </c>
      <c r="G14" s="65">
        <f t="shared" si="2"/>
        <v>9879</v>
      </c>
    </row>
    <row r="15" spans="1:7" x14ac:dyDescent="0.25">
      <c r="A15" s="43">
        <v>26</v>
      </c>
      <c r="B15" s="29">
        <v>1845</v>
      </c>
      <c r="C15" s="29">
        <v>11767</v>
      </c>
      <c r="D15" s="29">
        <f t="shared" si="0"/>
        <v>13612</v>
      </c>
      <c r="E15" s="65">
        <v>26</v>
      </c>
      <c r="F15" s="65">
        <f t="shared" si="1"/>
        <v>-1845</v>
      </c>
      <c r="G15" s="65">
        <f t="shared" si="2"/>
        <v>11767</v>
      </c>
    </row>
    <row r="16" spans="1:7" x14ac:dyDescent="0.25">
      <c r="A16" s="43">
        <v>27</v>
      </c>
      <c r="B16" s="29">
        <v>2197</v>
      </c>
      <c r="C16" s="29">
        <v>13429</v>
      </c>
      <c r="D16" s="29">
        <f t="shared" si="0"/>
        <v>15626</v>
      </c>
      <c r="E16" s="65">
        <v>27</v>
      </c>
      <c r="F16" s="65">
        <f t="shared" si="1"/>
        <v>-2197</v>
      </c>
      <c r="G16" s="65">
        <f t="shared" si="2"/>
        <v>13429</v>
      </c>
    </row>
    <row r="17" spans="1:13" x14ac:dyDescent="0.25">
      <c r="A17" s="43">
        <v>28</v>
      </c>
      <c r="B17" s="29">
        <v>2549</v>
      </c>
      <c r="C17" s="29">
        <v>14479</v>
      </c>
      <c r="D17" s="29">
        <f t="shared" si="0"/>
        <v>17028</v>
      </c>
      <c r="E17" s="65">
        <v>28</v>
      </c>
      <c r="F17" s="65">
        <f t="shared" si="1"/>
        <v>-2549</v>
      </c>
      <c r="G17" s="65">
        <f t="shared" si="2"/>
        <v>14479</v>
      </c>
    </row>
    <row r="18" spans="1:13" x14ac:dyDescent="0.25">
      <c r="A18" s="43">
        <v>29</v>
      </c>
      <c r="B18" s="29">
        <v>2770</v>
      </c>
      <c r="C18" s="29">
        <v>14784</v>
      </c>
      <c r="D18" s="29">
        <f t="shared" si="0"/>
        <v>17554</v>
      </c>
      <c r="E18" s="65">
        <v>29</v>
      </c>
      <c r="F18" s="65">
        <f t="shared" si="1"/>
        <v>-2770</v>
      </c>
      <c r="G18" s="65">
        <f t="shared" si="2"/>
        <v>14784</v>
      </c>
    </row>
    <row r="19" spans="1:13" x14ac:dyDescent="0.25">
      <c r="A19" s="43">
        <v>30</v>
      </c>
      <c r="B19" s="29">
        <v>3062</v>
      </c>
      <c r="C19" s="29">
        <v>15551</v>
      </c>
      <c r="D19" s="29">
        <f t="shared" si="0"/>
        <v>18613</v>
      </c>
      <c r="E19" s="65">
        <v>30</v>
      </c>
      <c r="F19" s="65">
        <f t="shared" si="1"/>
        <v>-3062</v>
      </c>
      <c r="G19" s="65">
        <f t="shared" si="2"/>
        <v>15551</v>
      </c>
    </row>
    <row r="20" spans="1:13" x14ac:dyDescent="0.25">
      <c r="A20" s="43">
        <v>31</v>
      </c>
      <c r="B20" s="29">
        <v>3474</v>
      </c>
      <c r="C20" s="29">
        <v>17452</v>
      </c>
      <c r="D20" s="29">
        <f t="shared" si="0"/>
        <v>20926</v>
      </c>
      <c r="E20" s="65">
        <v>31</v>
      </c>
      <c r="F20" s="65">
        <f t="shared" si="1"/>
        <v>-3474</v>
      </c>
      <c r="G20" s="65">
        <f t="shared" si="2"/>
        <v>17452</v>
      </c>
    </row>
    <row r="21" spans="1:13" x14ac:dyDescent="0.25">
      <c r="A21" s="43">
        <v>32</v>
      </c>
      <c r="B21" s="29">
        <v>3706</v>
      </c>
      <c r="C21" s="29">
        <v>19296</v>
      </c>
      <c r="D21" s="29">
        <f t="shared" si="0"/>
        <v>23002</v>
      </c>
      <c r="E21" s="65">
        <v>32</v>
      </c>
      <c r="F21" s="65">
        <f t="shared" si="1"/>
        <v>-3706</v>
      </c>
      <c r="G21" s="65">
        <f t="shared" si="2"/>
        <v>19296</v>
      </c>
    </row>
    <row r="22" spans="1:13" x14ac:dyDescent="0.25">
      <c r="A22" s="43">
        <v>33</v>
      </c>
      <c r="B22" s="29">
        <v>3941</v>
      </c>
      <c r="C22" s="29">
        <v>20543</v>
      </c>
      <c r="D22" s="29">
        <f t="shared" si="0"/>
        <v>24484</v>
      </c>
      <c r="E22" s="65">
        <v>33</v>
      </c>
      <c r="F22" s="65">
        <f t="shared" si="1"/>
        <v>-3941</v>
      </c>
      <c r="G22" s="65">
        <f t="shared" si="2"/>
        <v>20543</v>
      </c>
    </row>
    <row r="23" spans="1:13" x14ac:dyDescent="0.25">
      <c r="A23" s="43">
        <v>34</v>
      </c>
      <c r="B23" s="29">
        <v>4457</v>
      </c>
      <c r="C23" s="29">
        <v>22418</v>
      </c>
      <c r="D23" s="29">
        <f t="shared" si="0"/>
        <v>26875</v>
      </c>
      <c r="E23" s="65">
        <v>34</v>
      </c>
      <c r="F23" s="65">
        <f t="shared" si="1"/>
        <v>-4457</v>
      </c>
      <c r="G23" s="65">
        <f t="shared" si="2"/>
        <v>22418</v>
      </c>
    </row>
    <row r="24" spans="1:13" x14ac:dyDescent="0.25">
      <c r="A24" s="43">
        <v>35</v>
      </c>
      <c r="B24" s="29">
        <v>4557</v>
      </c>
      <c r="C24" s="29">
        <v>23390</v>
      </c>
      <c r="D24" s="29">
        <f t="shared" si="0"/>
        <v>27947</v>
      </c>
      <c r="E24" s="65">
        <v>35</v>
      </c>
      <c r="F24" s="65">
        <f t="shared" si="1"/>
        <v>-4557</v>
      </c>
      <c r="G24" s="65">
        <f t="shared" si="2"/>
        <v>23390</v>
      </c>
    </row>
    <row r="25" spans="1:13" x14ac:dyDescent="0.25">
      <c r="A25" s="43">
        <v>36</v>
      </c>
      <c r="B25" s="29">
        <v>4783</v>
      </c>
      <c r="C25" s="29">
        <v>24041</v>
      </c>
      <c r="D25" s="29">
        <f t="shared" si="0"/>
        <v>28824</v>
      </c>
      <c r="E25" s="65">
        <v>36</v>
      </c>
      <c r="F25" s="65">
        <f t="shared" si="1"/>
        <v>-4783</v>
      </c>
      <c r="G25" s="65">
        <f t="shared" si="2"/>
        <v>24041</v>
      </c>
    </row>
    <row r="26" spans="1:13" x14ac:dyDescent="0.25">
      <c r="A26" s="43">
        <v>37</v>
      </c>
      <c r="B26" s="29">
        <v>4704</v>
      </c>
      <c r="C26" s="29">
        <v>24529</v>
      </c>
      <c r="D26" s="29">
        <f t="shared" si="0"/>
        <v>29233</v>
      </c>
      <c r="E26" s="65">
        <v>37</v>
      </c>
      <c r="F26" s="65">
        <f t="shared" si="1"/>
        <v>-4704</v>
      </c>
      <c r="G26" s="65">
        <f t="shared" si="2"/>
        <v>24529</v>
      </c>
    </row>
    <row r="27" spans="1:13" x14ac:dyDescent="0.25">
      <c r="A27" s="43">
        <v>38</v>
      </c>
      <c r="B27" s="29">
        <v>4795</v>
      </c>
      <c r="C27" s="29">
        <v>24743</v>
      </c>
      <c r="D27" s="29">
        <f t="shared" si="0"/>
        <v>29538</v>
      </c>
      <c r="E27" s="65">
        <v>38</v>
      </c>
      <c r="F27" s="65">
        <f t="shared" si="1"/>
        <v>-4795</v>
      </c>
      <c r="G27" s="65">
        <f t="shared" si="2"/>
        <v>24743</v>
      </c>
    </row>
    <row r="28" spans="1:13" x14ac:dyDescent="0.25">
      <c r="A28" s="43">
        <v>39</v>
      </c>
      <c r="B28" s="29">
        <v>4670</v>
      </c>
      <c r="C28" s="29">
        <v>24284</v>
      </c>
      <c r="D28" s="29">
        <f t="shared" si="0"/>
        <v>28954</v>
      </c>
      <c r="E28" s="65">
        <v>39</v>
      </c>
      <c r="F28" s="65">
        <f t="shared" si="1"/>
        <v>-4670</v>
      </c>
      <c r="G28" s="65">
        <f t="shared" si="2"/>
        <v>24284</v>
      </c>
      <c r="J28" s="79"/>
      <c r="K28" s="80"/>
      <c r="L28" s="80"/>
      <c r="M28" s="80"/>
    </row>
    <row r="29" spans="1:13" x14ac:dyDescent="0.25">
      <c r="A29" s="43">
        <v>40</v>
      </c>
      <c r="B29" s="29">
        <v>4744</v>
      </c>
      <c r="C29" s="29">
        <v>24197</v>
      </c>
      <c r="D29" s="29">
        <f t="shared" si="0"/>
        <v>28941</v>
      </c>
      <c r="E29" s="65">
        <v>40</v>
      </c>
      <c r="F29" s="65">
        <f t="shared" si="1"/>
        <v>-4744</v>
      </c>
      <c r="G29" s="65">
        <f t="shared" si="2"/>
        <v>24197</v>
      </c>
      <c r="J29" s="79"/>
      <c r="K29" s="81"/>
      <c r="L29" s="81"/>
      <c r="M29" s="81"/>
    </row>
    <row r="30" spans="1:13" x14ac:dyDescent="0.25">
      <c r="A30" s="43">
        <v>41</v>
      </c>
      <c r="B30" s="29">
        <v>5195</v>
      </c>
      <c r="C30" s="29">
        <v>26307</v>
      </c>
      <c r="D30" s="29">
        <f t="shared" si="0"/>
        <v>31502</v>
      </c>
      <c r="E30" s="65">
        <v>41</v>
      </c>
      <c r="F30" s="65">
        <f t="shared" si="1"/>
        <v>-5195</v>
      </c>
      <c r="G30" s="65">
        <f t="shared" si="2"/>
        <v>26307</v>
      </c>
    </row>
    <row r="31" spans="1:13" x14ac:dyDescent="0.25">
      <c r="A31" s="43">
        <v>42</v>
      </c>
      <c r="B31" s="29">
        <v>5260</v>
      </c>
      <c r="C31" s="29">
        <v>26311</v>
      </c>
      <c r="D31" s="29">
        <f t="shared" si="0"/>
        <v>31571</v>
      </c>
      <c r="E31" s="65">
        <v>42</v>
      </c>
      <c r="F31" s="65">
        <f t="shared" si="1"/>
        <v>-5260</v>
      </c>
      <c r="G31" s="65">
        <f t="shared" si="2"/>
        <v>26311</v>
      </c>
      <c r="J31" s="3"/>
      <c r="K31" s="3"/>
    </row>
    <row r="32" spans="1:13" x14ac:dyDescent="0.25">
      <c r="A32" s="43">
        <v>43</v>
      </c>
      <c r="B32" s="29">
        <v>5232</v>
      </c>
      <c r="C32" s="29">
        <v>26251</v>
      </c>
      <c r="D32" s="29">
        <f t="shared" si="0"/>
        <v>31483</v>
      </c>
      <c r="E32" s="65">
        <v>43</v>
      </c>
      <c r="F32" s="65">
        <f t="shared" si="1"/>
        <v>-5232</v>
      </c>
      <c r="G32" s="65">
        <f t="shared" si="2"/>
        <v>26251</v>
      </c>
      <c r="J32" s="106"/>
      <c r="K32" s="106"/>
    </row>
    <row r="33" spans="1:11" x14ac:dyDescent="0.25">
      <c r="A33" s="43">
        <v>44</v>
      </c>
      <c r="B33" s="29">
        <v>5107</v>
      </c>
      <c r="C33" s="29">
        <v>24870</v>
      </c>
      <c r="D33" s="29">
        <f t="shared" si="0"/>
        <v>29977</v>
      </c>
      <c r="E33" s="65">
        <v>44</v>
      </c>
      <c r="F33" s="65">
        <f t="shared" si="1"/>
        <v>-5107</v>
      </c>
      <c r="G33" s="65">
        <f t="shared" si="2"/>
        <v>24870</v>
      </c>
      <c r="J33" s="106"/>
      <c r="K33" s="106"/>
    </row>
    <row r="34" spans="1:11" x14ac:dyDescent="0.25">
      <c r="A34" s="43">
        <v>45</v>
      </c>
      <c r="B34" s="29">
        <v>5004</v>
      </c>
      <c r="C34" s="29">
        <v>23609</v>
      </c>
      <c r="D34" s="29">
        <f t="shared" si="0"/>
        <v>28613</v>
      </c>
      <c r="E34" s="65">
        <v>45</v>
      </c>
      <c r="F34" s="65">
        <f t="shared" si="1"/>
        <v>-5004</v>
      </c>
      <c r="G34" s="65">
        <f t="shared" si="2"/>
        <v>23609</v>
      </c>
    </row>
    <row r="35" spans="1:11" x14ac:dyDescent="0.25">
      <c r="A35" s="43">
        <v>46</v>
      </c>
      <c r="B35" s="29">
        <v>5214</v>
      </c>
      <c r="C35" s="29">
        <v>23094</v>
      </c>
      <c r="D35" s="29">
        <f t="shared" si="0"/>
        <v>28308</v>
      </c>
      <c r="E35" s="65">
        <v>46</v>
      </c>
      <c r="F35" s="65">
        <f t="shared" si="1"/>
        <v>-5214</v>
      </c>
      <c r="G35" s="65">
        <f t="shared" si="2"/>
        <v>23094</v>
      </c>
    </row>
    <row r="36" spans="1:11" x14ac:dyDescent="0.25">
      <c r="A36" s="43">
        <v>47</v>
      </c>
      <c r="B36" s="29">
        <v>4990</v>
      </c>
      <c r="C36" s="29">
        <v>22384</v>
      </c>
      <c r="D36" s="29">
        <f t="shared" si="0"/>
        <v>27374</v>
      </c>
      <c r="E36" s="65">
        <v>47</v>
      </c>
      <c r="F36" s="65">
        <f t="shared" si="1"/>
        <v>-4990</v>
      </c>
      <c r="G36" s="65">
        <f t="shared" si="2"/>
        <v>22384</v>
      </c>
    </row>
    <row r="37" spans="1:11" x14ac:dyDescent="0.25">
      <c r="A37" s="43">
        <v>48</v>
      </c>
      <c r="B37" s="29">
        <v>5259</v>
      </c>
      <c r="C37" s="29">
        <v>22926</v>
      </c>
      <c r="D37" s="29">
        <f t="shared" si="0"/>
        <v>28185</v>
      </c>
      <c r="E37" s="65">
        <v>48</v>
      </c>
      <c r="F37" s="65">
        <f t="shared" si="1"/>
        <v>-5259</v>
      </c>
      <c r="G37" s="65">
        <f t="shared" si="2"/>
        <v>22926</v>
      </c>
    </row>
    <row r="38" spans="1:11" x14ac:dyDescent="0.25">
      <c r="A38" s="43">
        <v>49</v>
      </c>
      <c r="B38" s="29">
        <v>5860</v>
      </c>
      <c r="C38" s="29">
        <v>24170</v>
      </c>
      <c r="D38" s="29">
        <f t="shared" si="0"/>
        <v>30030</v>
      </c>
      <c r="E38" s="65">
        <v>49</v>
      </c>
      <c r="F38" s="65">
        <f t="shared" si="1"/>
        <v>-5860</v>
      </c>
      <c r="G38" s="65">
        <f t="shared" si="2"/>
        <v>24170</v>
      </c>
    </row>
    <row r="39" spans="1:11" x14ac:dyDescent="0.25">
      <c r="A39" s="43">
        <v>50</v>
      </c>
      <c r="B39" s="29">
        <v>6098</v>
      </c>
      <c r="C39" s="29">
        <v>25695</v>
      </c>
      <c r="D39" s="29">
        <f t="shared" si="0"/>
        <v>31793</v>
      </c>
      <c r="E39" s="65">
        <v>50</v>
      </c>
      <c r="F39" s="65">
        <f t="shared" si="1"/>
        <v>-6098</v>
      </c>
      <c r="G39" s="65">
        <f t="shared" si="2"/>
        <v>25695</v>
      </c>
    </row>
    <row r="40" spans="1:11" x14ac:dyDescent="0.25">
      <c r="A40" s="43">
        <v>51</v>
      </c>
      <c r="B40" s="29">
        <v>6150</v>
      </c>
      <c r="C40" s="29">
        <v>26704</v>
      </c>
      <c r="D40" s="29">
        <f t="shared" si="0"/>
        <v>32854</v>
      </c>
      <c r="E40" s="65">
        <v>51</v>
      </c>
      <c r="F40" s="65">
        <f t="shared" si="1"/>
        <v>-6150</v>
      </c>
      <c r="G40" s="65">
        <f t="shared" si="2"/>
        <v>26704</v>
      </c>
    </row>
    <row r="41" spans="1:11" x14ac:dyDescent="0.25">
      <c r="A41" s="43">
        <v>52</v>
      </c>
      <c r="B41" s="29">
        <v>6156</v>
      </c>
      <c r="C41" s="29">
        <v>26375</v>
      </c>
      <c r="D41" s="29">
        <f t="shared" si="0"/>
        <v>32531</v>
      </c>
      <c r="E41" s="65">
        <v>52</v>
      </c>
      <c r="F41" s="65">
        <f t="shared" si="1"/>
        <v>-6156</v>
      </c>
      <c r="G41" s="65">
        <f t="shared" si="2"/>
        <v>26375</v>
      </c>
    </row>
    <row r="42" spans="1:11" x14ac:dyDescent="0.25">
      <c r="A42" s="43">
        <v>53</v>
      </c>
      <c r="B42" s="29">
        <v>5747</v>
      </c>
      <c r="C42" s="29">
        <v>25171</v>
      </c>
      <c r="D42" s="29">
        <f t="shared" si="0"/>
        <v>30918</v>
      </c>
      <c r="E42" s="65">
        <v>53</v>
      </c>
      <c r="F42" s="65">
        <f t="shared" si="1"/>
        <v>-5747</v>
      </c>
      <c r="G42" s="65">
        <f t="shared" si="2"/>
        <v>25171</v>
      </c>
    </row>
    <row r="43" spans="1:11" x14ac:dyDescent="0.25">
      <c r="A43" s="43">
        <v>54</v>
      </c>
      <c r="B43" s="29">
        <v>5739</v>
      </c>
      <c r="C43" s="29">
        <v>24640</v>
      </c>
      <c r="D43" s="29">
        <f t="shared" si="0"/>
        <v>30379</v>
      </c>
      <c r="E43" s="65">
        <v>54</v>
      </c>
      <c r="F43" s="65">
        <f t="shared" si="1"/>
        <v>-5739</v>
      </c>
      <c r="G43" s="65">
        <f t="shared" si="2"/>
        <v>24640</v>
      </c>
    </row>
    <row r="44" spans="1:11" x14ac:dyDescent="0.25">
      <c r="A44" s="43">
        <v>55</v>
      </c>
      <c r="B44" s="29">
        <v>5657</v>
      </c>
      <c r="C44" s="29">
        <v>24019</v>
      </c>
      <c r="D44" s="29">
        <f t="shared" si="0"/>
        <v>29676</v>
      </c>
      <c r="E44" s="65">
        <v>55</v>
      </c>
      <c r="F44" s="65">
        <f t="shared" si="1"/>
        <v>-5657</v>
      </c>
      <c r="G44" s="65">
        <f t="shared" si="2"/>
        <v>24019</v>
      </c>
    </row>
    <row r="45" spans="1:11" x14ac:dyDescent="0.25">
      <c r="A45" s="43">
        <v>56</v>
      </c>
      <c r="B45" s="29">
        <v>5523</v>
      </c>
      <c r="C45" s="29">
        <v>23205</v>
      </c>
      <c r="D45" s="29">
        <f t="shared" si="0"/>
        <v>28728</v>
      </c>
      <c r="E45" s="65">
        <v>56</v>
      </c>
      <c r="F45" s="65">
        <f t="shared" si="1"/>
        <v>-5523</v>
      </c>
      <c r="G45" s="65">
        <f t="shared" si="2"/>
        <v>23205</v>
      </c>
    </row>
    <row r="46" spans="1:11" x14ac:dyDescent="0.25">
      <c r="A46" s="43">
        <v>57</v>
      </c>
      <c r="B46" s="29">
        <v>5572</v>
      </c>
      <c r="C46" s="29">
        <v>22041</v>
      </c>
      <c r="D46" s="29">
        <f t="shared" si="0"/>
        <v>27613</v>
      </c>
      <c r="E46" s="65">
        <v>57</v>
      </c>
      <c r="F46" s="65">
        <f t="shared" si="1"/>
        <v>-5572</v>
      </c>
      <c r="G46" s="65">
        <f t="shared" si="2"/>
        <v>22041</v>
      </c>
    </row>
    <row r="47" spans="1:11" x14ac:dyDescent="0.25">
      <c r="A47" s="43">
        <v>58</v>
      </c>
      <c r="B47" s="29">
        <v>5315</v>
      </c>
      <c r="C47" s="29">
        <v>19624</v>
      </c>
      <c r="D47" s="29">
        <f t="shared" si="0"/>
        <v>24939</v>
      </c>
      <c r="E47" s="65">
        <v>58</v>
      </c>
      <c r="F47" s="65">
        <f t="shared" si="1"/>
        <v>-5315</v>
      </c>
      <c r="G47" s="65">
        <f t="shared" si="2"/>
        <v>19624</v>
      </c>
    </row>
    <row r="48" spans="1:11" x14ac:dyDescent="0.25">
      <c r="A48" s="43">
        <v>59</v>
      </c>
      <c r="B48" s="29">
        <v>4922</v>
      </c>
      <c r="C48" s="29">
        <v>18089</v>
      </c>
      <c r="D48" s="29">
        <f t="shared" si="0"/>
        <v>23011</v>
      </c>
      <c r="E48" s="65">
        <v>59</v>
      </c>
      <c r="F48" s="65">
        <f t="shared" si="1"/>
        <v>-4922</v>
      </c>
      <c r="G48" s="65">
        <f t="shared" si="2"/>
        <v>18089</v>
      </c>
    </row>
    <row r="49" spans="1:8" x14ac:dyDescent="0.25">
      <c r="A49" s="43">
        <v>60</v>
      </c>
      <c r="B49" s="29">
        <v>4202</v>
      </c>
      <c r="C49" s="29">
        <v>15037</v>
      </c>
      <c r="D49" s="29">
        <f t="shared" si="0"/>
        <v>19239</v>
      </c>
      <c r="E49" s="65">
        <v>60</v>
      </c>
      <c r="F49" s="65">
        <f t="shared" si="1"/>
        <v>-4202</v>
      </c>
      <c r="G49" s="65">
        <f t="shared" si="2"/>
        <v>15037</v>
      </c>
    </row>
    <row r="50" spans="1:8" x14ac:dyDescent="0.25">
      <c r="A50" s="43">
        <v>61</v>
      </c>
      <c r="B50" s="29">
        <v>3100</v>
      </c>
      <c r="C50" s="29">
        <v>12094</v>
      </c>
      <c r="D50" s="29">
        <f t="shared" si="0"/>
        <v>15194</v>
      </c>
      <c r="E50" s="65">
        <v>61</v>
      </c>
      <c r="F50" s="65">
        <f t="shared" si="1"/>
        <v>-3100</v>
      </c>
      <c r="G50" s="65">
        <f t="shared" si="2"/>
        <v>12094</v>
      </c>
    </row>
    <row r="51" spans="1:8" x14ac:dyDescent="0.25">
      <c r="A51" s="43">
        <v>62</v>
      </c>
      <c r="B51" s="29">
        <v>1881</v>
      </c>
      <c r="C51" s="29">
        <v>6239</v>
      </c>
      <c r="D51" s="29">
        <f t="shared" si="0"/>
        <v>8120</v>
      </c>
      <c r="E51" s="65">
        <v>62</v>
      </c>
      <c r="F51" s="65">
        <f t="shared" si="1"/>
        <v>-1881</v>
      </c>
      <c r="G51" s="65">
        <f t="shared" si="2"/>
        <v>6239</v>
      </c>
    </row>
    <row r="52" spans="1:8" x14ac:dyDescent="0.25">
      <c r="A52" s="43">
        <v>63</v>
      </c>
      <c r="B52" s="29">
        <v>1084</v>
      </c>
      <c r="C52" s="29">
        <v>3035</v>
      </c>
      <c r="D52" s="29">
        <f t="shared" si="0"/>
        <v>4119</v>
      </c>
      <c r="E52" s="65">
        <v>63</v>
      </c>
      <c r="F52" s="65">
        <f t="shared" si="1"/>
        <v>-1084</v>
      </c>
      <c r="G52" s="65">
        <f t="shared" si="2"/>
        <v>3035</v>
      </c>
    </row>
    <row r="53" spans="1:8" x14ac:dyDescent="0.25">
      <c r="A53" s="43">
        <v>64</v>
      </c>
      <c r="B53" s="29">
        <v>701</v>
      </c>
      <c r="C53" s="29">
        <v>1767</v>
      </c>
      <c r="D53" s="29">
        <f t="shared" si="0"/>
        <v>2468</v>
      </c>
      <c r="E53" s="65">
        <v>64</v>
      </c>
      <c r="F53" s="65">
        <f t="shared" si="1"/>
        <v>-701</v>
      </c>
      <c r="G53" s="65">
        <f t="shared" si="2"/>
        <v>1767</v>
      </c>
    </row>
    <row r="54" spans="1:8" x14ac:dyDescent="0.25">
      <c r="A54" s="43">
        <v>65</v>
      </c>
      <c r="B54" s="29">
        <v>390</v>
      </c>
      <c r="C54" s="29">
        <v>1051</v>
      </c>
      <c r="D54" s="29">
        <f t="shared" si="0"/>
        <v>1441</v>
      </c>
      <c r="E54" s="65">
        <v>65</v>
      </c>
      <c r="F54" s="65">
        <f t="shared" si="1"/>
        <v>-390</v>
      </c>
      <c r="G54" s="65">
        <f t="shared" si="2"/>
        <v>1051</v>
      </c>
    </row>
    <row r="55" spans="1:8" x14ac:dyDescent="0.25">
      <c r="A55" s="43">
        <v>66</v>
      </c>
      <c r="B55" s="29">
        <v>247</v>
      </c>
      <c r="C55" s="29">
        <v>515</v>
      </c>
      <c r="D55" s="29">
        <f t="shared" si="0"/>
        <v>762</v>
      </c>
      <c r="E55" s="65">
        <v>66</v>
      </c>
      <c r="F55" s="65">
        <f t="shared" si="1"/>
        <v>-247</v>
      </c>
      <c r="G55" s="65">
        <f t="shared" si="2"/>
        <v>515</v>
      </c>
    </row>
    <row r="56" spans="1:8" x14ac:dyDescent="0.25">
      <c r="A56" s="43">
        <v>67</v>
      </c>
      <c r="B56" s="29">
        <v>53</v>
      </c>
      <c r="C56" s="29">
        <v>95</v>
      </c>
      <c r="D56" s="29">
        <f t="shared" si="0"/>
        <v>148</v>
      </c>
      <c r="E56" s="65">
        <v>67</v>
      </c>
      <c r="F56" s="65">
        <f t="shared" si="1"/>
        <v>-53</v>
      </c>
      <c r="G56" s="65">
        <f t="shared" si="2"/>
        <v>95</v>
      </c>
    </row>
    <row r="57" spans="1:8" x14ac:dyDescent="0.25">
      <c r="A57" s="43">
        <v>68</v>
      </c>
      <c r="B57" s="29">
        <v>22</v>
      </c>
      <c r="C57" s="29">
        <v>59</v>
      </c>
      <c r="D57" s="29">
        <f t="shared" si="0"/>
        <v>81</v>
      </c>
      <c r="E57" s="65">
        <v>68</v>
      </c>
      <c r="F57" s="65">
        <f t="shared" si="1"/>
        <v>-22</v>
      </c>
      <c r="G57" s="65">
        <f t="shared" si="2"/>
        <v>59</v>
      </c>
    </row>
    <row r="58" spans="1:8" x14ac:dyDescent="0.25">
      <c r="A58" s="43">
        <v>69</v>
      </c>
      <c r="B58" s="29">
        <v>6</v>
      </c>
      <c r="C58" s="29">
        <v>16</v>
      </c>
      <c r="D58" s="29">
        <f t="shared" si="0"/>
        <v>22</v>
      </c>
      <c r="E58" s="65">
        <v>69</v>
      </c>
      <c r="F58" s="65">
        <f>B58*-1</f>
        <v>-6</v>
      </c>
      <c r="G58" s="65">
        <f t="shared" si="2"/>
        <v>16</v>
      </c>
    </row>
    <row r="59" spans="1:8" x14ac:dyDescent="0.25">
      <c r="A59" s="29" t="s">
        <v>3</v>
      </c>
      <c r="B59" s="75">
        <f>SUM(B4:B58)</f>
        <v>175956</v>
      </c>
      <c r="C59" s="75">
        <f>SUM(C4:C58)</f>
        <v>818168</v>
      </c>
      <c r="D59" s="76">
        <f>SUM(B59:C59)</f>
        <v>994124</v>
      </c>
    </row>
    <row r="60" spans="1:8" x14ac:dyDescent="0.25">
      <c r="H60" s="58"/>
    </row>
  </sheetData>
  <pageMargins left="0.7" right="0.7" top="0.75" bottom="0.75" header="0.3" footer="0.3"/>
  <pageSetup paperSize="9" orientation="portrait" r:id="rId1"/>
  <headerFooter>
    <oddFooter>&amp;L&amp;1#&amp;"Calibri"&amp;10&amp;KA80000Interne</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65925-A0E6-404C-87DE-2FF402886B8E}">
  <sheetPr>
    <tabColor rgb="FFFFFF00"/>
  </sheetPr>
  <dimension ref="A1:N59"/>
  <sheetViews>
    <sheetView zoomScale="80" zoomScaleNormal="80" workbookViewId="0">
      <selection activeCell="J42" sqref="J42"/>
    </sheetView>
  </sheetViews>
  <sheetFormatPr baseColWidth="10" defaultColWidth="11.42578125" defaultRowHeight="15" x14ac:dyDescent="0.25"/>
  <cols>
    <col min="1" max="1" width="11.42578125" style="4"/>
    <col min="2" max="2" width="14.140625" style="4" bestFit="1" customWidth="1"/>
    <col min="3" max="3" width="11.42578125" style="4"/>
    <col min="4" max="4" width="19.140625" style="4" customWidth="1"/>
    <col min="5" max="7" width="11.42578125" style="65"/>
    <col min="8" max="10" width="11.42578125" style="4"/>
    <col min="11" max="11" width="26" style="4" customWidth="1"/>
    <col min="12" max="16384" width="11.42578125" style="4"/>
  </cols>
  <sheetData>
    <row r="1" spans="1:9" x14ac:dyDescent="0.25">
      <c r="A1" s="32" t="s">
        <v>108</v>
      </c>
      <c r="B1" s="33"/>
      <c r="C1" s="33"/>
      <c r="D1" s="33"/>
    </row>
    <row r="3" spans="1:9" x14ac:dyDescent="0.25">
      <c r="A3" s="28" t="s">
        <v>29</v>
      </c>
      <c r="B3" s="28" t="s">
        <v>0</v>
      </c>
      <c r="C3" s="28" t="s">
        <v>32</v>
      </c>
      <c r="D3" s="28" t="s">
        <v>26</v>
      </c>
      <c r="E3" s="66" t="s">
        <v>29</v>
      </c>
      <c r="F3" s="66" t="s">
        <v>0</v>
      </c>
      <c r="G3" s="66" t="s">
        <v>1</v>
      </c>
      <c r="I3" s="30" t="s">
        <v>30</v>
      </c>
    </row>
    <row r="4" spans="1:9" x14ac:dyDescent="0.25">
      <c r="A4" s="43">
        <v>15</v>
      </c>
      <c r="B4" s="43">
        <v>15</v>
      </c>
      <c r="C4" s="43">
        <v>1</v>
      </c>
      <c r="D4" s="29">
        <f>B4+C4</f>
        <v>16</v>
      </c>
      <c r="E4" s="65">
        <v>15</v>
      </c>
      <c r="F4" s="65">
        <f>-1*B4</f>
        <v>-15</v>
      </c>
      <c r="G4" s="65">
        <f>C4</f>
        <v>1</v>
      </c>
    </row>
    <row r="5" spans="1:9" x14ac:dyDescent="0.25">
      <c r="A5" s="43">
        <v>16</v>
      </c>
      <c r="B5" s="43">
        <v>43</v>
      </c>
      <c r="C5" s="43">
        <v>80</v>
      </c>
      <c r="D5" s="29">
        <f t="shared" ref="D5:D58" si="0">B5+C5</f>
        <v>123</v>
      </c>
      <c r="E5" s="65">
        <v>16</v>
      </c>
      <c r="F5" s="65">
        <f t="shared" ref="F5:F58" si="1">-1*B5</f>
        <v>-43</v>
      </c>
      <c r="G5" s="65">
        <f t="shared" ref="G5:G58" si="2">C5</f>
        <v>80</v>
      </c>
    </row>
    <row r="6" spans="1:9" x14ac:dyDescent="0.25">
      <c r="A6" s="43">
        <v>17</v>
      </c>
      <c r="B6" s="43">
        <v>147</v>
      </c>
      <c r="C6" s="43">
        <v>500</v>
      </c>
      <c r="D6" s="29">
        <f t="shared" si="0"/>
        <v>647</v>
      </c>
      <c r="E6" s="65">
        <v>17</v>
      </c>
      <c r="F6" s="65">
        <f t="shared" si="1"/>
        <v>-147</v>
      </c>
      <c r="G6" s="65">
        <f t="shared" si="2"/>
        <v>500</v>
      </c>
    </row>
    <row r="7" spans="1:9" x14ac:dyDescent="0.25">
      <c r="A7" s="43">
        <v>18</v>
      </c>
      <c r="B7" s="43">
        <v>1525</v>
      </c>
      <c r="C7" s="43">
        <v>3815</v>
      </c>
      <c r="D7" s="29">
        <f t="shared" si="0"/>
        <v>5340</v>
      </c>
      <c r="E7" s="65">
        <v>18</v>
      </c>
      <c r="F7" s="65">
        <f t="shared" si="1"/>
        <v>-1525</v>
      </c>
      <c r="G7" s="65">
        <f t="shared" si="2"/>
        <v>3815</v>
      </c>
    </row>
    <row r="8" spans="1:9" x14ac:dyDescent="0.25">
      <c r="A8" s="43">
        <v>19</v>
      </c>
      <c r="B8" s="43">
        <v>2725</v>
      </c>
      <c r="C8" s="43">
        <v>8325</v>
      </c>
      <c r="D8" s="29">
        <f t="shared" si="0"/>
        <v>11050</v>
      </c>
      <c r="E8" s="65">
        <v>19</v>
      </c>
      <c r="F8" s="65">
        <f t="shared" si="1"/>
        <v>-2725</v>
      </c>
      <c r="G8" s="65">
        <f t="shared" si="2"/>
        <v>8325</v>
      </c>
    </row>
    <row r="9" spans="1:9" x14ac:dyDescent="0.25">
      <c r="A9" s="43">
        <v>20</v>
      </c>
      <c r="B9" s="43">
        <v>3654</v>
      </c>
      <c r="C9" s="43">
        <v>11882</v>
      </c>
      <c r="D9" s="29">
        <f t="shared" si="0"/>
        <v>15536</v>
      </c>
      <c r="E9" s="65">
        <v>20</v>
      </c>
      <c r="F9" s="65">
        <f t="shared" si="1"/>
        <v>-3654</v>
      </c>
      <c r="G9" s="65">
        <f t="shared" si="2"/>
        <v>11882</v>
      </c>
    </row>
    <row r="10" spans="1:9" x14ac:dyDescent="0.25">
      <c r="A10" s="43">
        <v>21</v>
      </c>
      <c r="B10" s="43">
        <v>5482</v>
      </c>
      <c r="C10" s="43">
        <v>18701</v>
      </c>
      <c r="D10" s="29">
        <f t="shared" si="0"/>
        <v>24183</v>
      </c>
      <c r="E10" s="65">
        <v>21</v>
      </c>
      <c r="F10" s="65">
        <f t="shared" si="1"/>
        <v>-5482</v>
      </c>
      <c r="G10" s="65">
        <f t="shared" si="2"/>
        <v>18701</v>
      </c>
    </row>
    <row r="11" spans="1:9" x14ac:dyDescent="0.25">
      <c r="A11" s="43">
        <v>22</v>
      </c>
      <c r="B11" s="43">
        <v>6940</v>
      </c>
      <c r="C11" s="43">
        <v>23243</v>
      </c>
      <c r="D11" s="29">
        <f t="shared" si="0"/>
        <v>30183</v>
      </c>
      <c r="E11" s="65">
        <v>22</v>
      </c>
      <c r="F11" s="65">
        <f t="shared" si="1"/>
        <v>-6940</v>
      </c>
      <c r="G11" s="65">
        <f t="shared" si="2"/>
        <v>23243</v>
      </c>
    </row>
    <row r="12" spans="1:9" x14ac:dyDescent="0.25">
      <c r="A12" s="43">
        <v>23</v>
      </c>
      <c r="B12" s="43">
        <v>7553</v>
      </c>
      <c r="C12" s="43">
        <v>24369</v>
      </c>
      <c r="D12" s="29">
        <f t="shared" si="0"/>
        <v>31922</v>
      </c>
      <c r="E12" s="65">
        <v>23</v>
      </c>
      <c r="F12" s="65">
        <f t="shared" si="1"/>
        <v>-7553</v>
      </c>
      <c r="G12" s="65">
        <f t="shared" si="2"/>
        <v>24369</v>
      </c>
    </row>
    <row r="13" spans="1:9" x14ac:dyDescent="0.25">
      <c r="A13" s="43">
        <v>24</v>
      </c>
      <c r="B13" s="43">
        <v>7542</v>
      </c>
      <c r="C13" s="43">
        <v>23228</v>
      </c>
      <c r="D13" s="29">
        <f t="shared" si="0"/>
        <v>30770</v>
      </c>
      <c r="E13" s="65">
        <v>24</v>
      </c>
      <c r="F13" s="65">
        <f t="shared" si="1"/>
        <v>-7542</v>
      </c>
      <c r="G13" s="65">
        <f t="shared" si="2"/>
        <v>23228</v>
      </c>
    </row>
    <row r="14" spans="1:9" x14ac:dyDescent="0.25">
      <c r="A14" s="43">
        <v>25</v>
      </c>
      <c r="B14" s="43">
        <v>6974</v>
      </c>
      <c r="C14" s="43">
        <v>20780</v>
      </c>
      <c r="D14" s="29">
        <f t="shared" si="0"/>
        <v>27754</v>
      </c>
      <c r="E14" s="65">
        <v>25</v>
      </c>
      <c r="F14" s="65">
        <f t="shared" si="1"/>
        <v>-6974</v>
      </c>
      <c r="G14" s="65">
        <f t="shared" si="2"/>
        <v>20780</v>
      </c>
    </row>
    <row r="15" spans="1:9" x14ac:dyDescent="0.25">
      <c r="A15" s="43">
        <v>26</v>
      </c>
      <c r="B15" s="43">
        <v>6643</v>
      </c>
      <c r="C15" s="43">
        <v>18883</v>
      </c>
      <c r="D15" s="29">
        <f t="shared" si="0"/>
        <v>25526</v>
      </c>
      <c r="E15" s="65">
        <v>26</v>
      </c>
      <c r="F15" s="65">
        <f t="shared" si="1"/>
        <v>-6643</v>
      </c>
      <c r="G15" s="65">
        <f t="shared" si="2"/>
        <v>18883</v>
      </c>
    </row>
    <row r="16" spans="1:9" x14ac:dyDescent="0.25">
      <c r="A16" s="43">
        <v>27</v>
      </c>
      <c r="B16" s="43">
        <v>6626</v>
      </c>
      <c r="C16" s="43">
        <v>17583</v>
      </c>
      <c r="D16" s="29">
        <f t="shared" si="0"/>
        <v>24209</v>
      </c>
      <c r="E16" s="65">
        <v>27</v>
      </c>
      <c r="F16" s="65">
        <f t="shared" si="1"/>
        <v>-6626</v>
      </c>
      <c r="G16" s="65">
        <f t="shared" si="2"/>
        <v>17583</v>
      </c>
    </row>
    <row r="17" spans="1:9" x14ac:dyDescent="0.25">
      <c r="A17" s="43">
        <v>28</v>
      </c>
      <c r="B17" s="43">
        <v>6677</v>
      </c>
      <c r="C17" s="43">
        <v>16396</v>
      </c>
      <c r="D17" s="29">
        <f t="shared" si="0"/>
        <v>23073</v>
      </c>
      <c r="E17" s="65">
        <v>28</v>
      </c>
      <c r="F17" s="65">
        <f t="shared" si="1"/>
        <v>-6677</v>
      </c>
      <c r="G17" s="65">
        <f t="shared" si="2"/>
        <v>16396</v>
      </c>
    </row>
    <row r="18" spans="1:9" x14ac:dyDescent="0.25">
      <c r="A18" s="43">
        <v>29</v>
      </c>
      <c r="B18" s="43">
        <v>6222</v>
      </c>
      <c r="C18" s="43">
        <v>14880</v>
      </c>
      <c r="D18" s="29">
        <f t="shared" si="0"/>
        <v>21102</v>
      </c>
      <c r="E18" s="65">
        <v>29</v>
      </c>
      <c r="F18" s="65">
        <f t="shared" si="1"/>
        <v>-6222</v>
      </c>
      <c r="G18" s="65">
        <f t="shared" si="2"/>
        <v>14880</v>
      </c>
    </row>
    <row r="19" spans="1:9" x14ac:dyDescent="0.25">
      <c r="A19" s="43">
        <v>30</v>
      </c>
      <c r="B19" s="43">
        <v>6011</v>
      </c>
      <c r="C19" s="43">
        <v>13829</v>
      </c>
      <c r="D19" s="29">
        <f t="shared" si="0"/>
        <v>19840</v>
      </c>
      <c r="E19" s="65">
        <v>30</v>
      </c>
      <c r="F19" s="65">
        <f t="shared" si="1"/>
        <v>-6011</v>
      </c>
      <c r="G19" s="65">
        <f t="shared" si="2"/>
        <v>13829</v>
      </c>
    </row>
    <row r="20" spans="1:9" x14ac:dyDescent="0.25">
      <c r="A20" s="43">
        <v>31</v>
      </c>
      <c r="B20" s="43">
        <v>6203</v>
      </c>
      <c r="C20" s="43">
        <v>13529</v>
      </c>
      <c r="D20" s="29">
        <f t="shared" si="0"/>
        <v>19732</v>
      </c>
      <c r="E20" s="65">
        <v>31</v>
      </c>
      <c r="F20" s="65">
        <f t="shared" si="1"/>
        <v>-6203</v>
      </c>
      <c r="G20" s="65">
        <f t="shared" si="2"/>
        <v>13529</v>
      </c>
    </row>
    <row r="21" spans="1:9" x14ac:dyDescent="0.25">
      <c r="A21" s="43">
        <v>32</v>
      </c>
      <c r="B21" s="43">
        <v>5742</v>
      </c>
      <c r="C21" s="43">
        <v>12993</v>
      </c>
      <c r="D21" s="29">
        <f t="shared" si="0"/>
        <v>18735</v>
      </c>
      <c r="E21" s="65">
        <v>32</v>
      </c>
      <c r="F21" s="65">
        <f t="shared" si="1"/>
        <v>-5742</v>
      </c>
      <c r="G21" s="65">
        <f t="shared" si="2"/>
        <v>12993</v>
      </c>
    </row>
    <row r="22" spans="1:9" x14ac:dyDescent="0.25">
      <c r="A22" s="43">
        <v>33</v>
      </c>
      <c r="B22" s="43">
        <v>5454</v>
      </c>
      <c r="C22" s="43">
        <v>12428</v>
      </c>
      <c r="D22" s="29">
        <f t="shared" si="0"/>
        <v>17882</v>
      </c>
      <c r="E22" s="65">
        <v>33</v>
      </c>
      <c r="F22" s="65">
        <f t="shared" si="1"/>
        <v>-5454</v>
      </c>
      <c r="G22" s="65">
        <f t="shared" si="2"/>
        <v>12428</v>
      </c>
    </row>
    <row r="23" spans="1:9" x14ac:dyDescent="0.25">
      <c r="A23" s="43">
        <v>34</v>
      </c>
      <c r="B23" s="43">
        <v>5004</v>
      </c>
      <c r="C23" s="43">
        <v>11916</v>
      </c>
      <c r="D23" s="29">
        <f t="shared" si="0"/>
        <v>16920</v>
      </c>
      <c r="E23" s="65">
        <v>34</v>
      </c>
      <c r="F23" s="65">
        <f t="shared" si="1"/>
        <v>-5004</v>
      </c>
      <c r="G23" s="65">
        <f t="shared" si="2"/>
        <v>11916</v>
      </c>
    </row>
    <row r="24" spans="1:9" x14ac:dyDescent="0.25">
      <c r="A24" s="43">
        <v>35</v>
      </c>
      <c r="B24" s="43">
        <v>4812</v>
      </c>
      <c r="C24" s="43">
        <v>11711</v>
      </c>
      <c r="D24" s="29">
        <f t="shared" si="0"/>
        <v>16523</v>
      </c>
      <c r="E24" s="65">
        <v>35</v>
      </c>
      <c r="F24" s="65">
        <f t="shared" si="1"/>
        <v>-4812</v>
      </c>
      <c r="G24" s="65">
        <f t="shared" si="2"/>
        <v>11711</v>
      </c>
    </row>
    <row r="25" spans="1:9" x14ac:dyDescent="0.25">
      <c r="A25" s="43">
        <v>36</v>
      </c>
      <c r="B25" s="43">
        <v>4409</v>
      </c>
      <c r="C25" s="43">
        <v>11204</v>
      </c>
      <c r="D25" s="29">
        <f t="shared" si="0"/>
        <v>15613</v>
      </c>
      <c r="E25" s="65">
        <v>36</v>
      </c>
      <c r="F25" s="65">
        <f t="shared" si="1"/>
        <v>-4409</v>
      </c>
      <c r="G25" s="65">
        <f t="shared" si="2"/>
        <v>11204</v>
      </c>
    </row>
    <row r="26" spans="1:9" x14ac:dyDescent="0.25">
      <c r="A26" s="43">
        <v>37</v>
      </c>
      <c r="B26" s="43">
        <v>4164</v>
      </c>
      <c r="C26" s="43">
        <v>11001</v>
      </c>
      <c r="D26" s="29">
        <f t="shared" si="0"/>
        <v>15165</v>
      </c>
      <c r="E26" s="65">
        <v>37</v>
      </c>
      <c r="F26" s="65">
        <f t="shared" si="1"/>
        <v>-4164</v>
      </c>
      <c r="G26" s="65">
        <f t="shared" si="2"/>
        <v>11001</v>
      </c>
    </row>
    <row r="27" spans="1:9" x14ac:dyDescent="0.25">
      <c r="A27" s="43">
        <v>38</v>
      </c>
      <c r="B27" s="43">
        <v>3870</v>
      </c>
      <c r="C27" s="43">
        <v>10022</v>
      </c>
      <c r="D27" s="29">
        <f t="shared" si="0"/>
        <v>13892</v>
      </c>
      <c r="E27" s="65">
        <v>38</v>
      </c>
      <c r="F27" s="65">
        <f t="shared" si="1"/>
        <v>-3870</v>
      </c>
      <c r="G27" s="65">
        <f t="shared" si="2"/>
        <v>10022</v>
      </c>
    </row>
    <row r="28" spans="1:9" x14ac:dyDescent="0.25">
      <c r="A28" s="43">
        <v>39</v>
      </c>
      <c r="B28" s="43">
        <v>3362</v>
      </c>
      <c r="C28" s="43">
        <v>9565</v>
      </c>
      <c r="D28" s="29">
        <f t="shared" si="0"/>
        <v>12927</v>
      </c>
      <c r="E28" s="65">
        <v>39</v>
      </c>
      <c r="F28" s="65">
        <f t="shared" si="1"/>
        <v>-3362</v>
      </c>
      <c r="G28" s="65">
        <f t="shared" si="2"/>
        <v>9565</v>
      </c>
    </row>
    <row r="29" spans="1:9" x14ac:dyDescent="0.25">
      <c r="A29" s="43">
        <v>40</v>
      </c>
      <c r="B29" s="43">
        <v>3233</v>
      </c>
      <c r="C29" s="43">
        <v>8931</v>
      </c>
      <c r="D29" s="29">
        <f t="shared" si="0"/>
        <v>12164</v>
      </c>
      <c r="E29" s="65">
        <v>40</v>
      </c>
      <c r="F29" s="65">
        <f t="shared" si="1"/>
        <v>-3233</v>
      </c>
      <c r="G29" s="65">
        <f t="shared" si="2"/>
        <v>8931</v>
      </c>
    </row>
    <row r="30" spans="1:9" x14ac:dyDescent="0.25">
      <c r="A30" s="43">
        <v>41</v>
      </c>
      <c r="B30" s="43">
        <v>3313</v>
      </c>
      <c r="C30" s="43">
        <v>9218</v>
      </c>
      <c r="D30" s="29">
        <f t="shared" si="0"/>
        <v>12531</v>
      </c>
      <c r="E30" s="65">
        <v>41</v>
      </c>
      <c r="F30" s="65">
        <f t="shared" si="1"/>
        <v>-3313</v>
      </c>
      <c r="G30" s="65">
        <f t="shared" si="2"/>
        <v>9218</v>
      </c>
      <c r="I30" s="4" t="s">
        <v>83</v>
      </c>
    </row>
    <row r="31" spans="1:9" x14ac:dyDescent="0.25">
      <c r="A31" s="43">
        <v>42</v>
      </c>
      <c r="B31" s="43">
        <v>3181</v>
      </c>
      <c r="C31" s="43">
        <v>8810</v>
      </c>
      <c r="D31" s="29">
        <f t="shared" si="0"/>
        <v>11991</v>
      </c>
      <c r="E31" s="65">
        <v>42</v>
      </c>
      <c r="F31" s="65">
        <f t="shared" si="1"/>
        <v>-3181</v>
      </c>
      <c r="G31" s="65">
        <f t="shared" si="2"/>
        <v>8810</v>
      </c>
    </row>
    <row r="32" spans="1:9" x14ac:dyDescent="0.25">
      <c r="A32" s="43">
        <v>43</v>
      </c>
      <c r="B32" s="43">
        <v>3050</v>
      </c>
      <c r="C32" s="43">
        <v>8660</v>
      </c>
      <c r="D32" s="29">
        <f t="shared" si="0"/>
        <v>11710</v>
      </c>
      <c r="E32" s="65">
        <v>43</v>
      </c>
      <c r="F32" s="65">
        <f t="shared" si="1"/>
        <v>-3050</v>
      </c>
      <c r="G32" s="65">
        <f t="shared" si="2"/>
        <v>8660</v>
      </c>
    </row>
    <row r="33" spans="1:14" x14ac:dyDescent="0.25">
      <c r="A33" s="43">
        <v>44</v>
      </c>
      <c r="B33" s="43">
        <v>2902</v>
      </c>
      <c r="C33" s="43">
        <v>7916</v>
      </c>
      <c r="D33" s="29">
        <f t="shared" si="0"/>
        <v>10818</v>
      </c>
      <c r="E33" s="65">
        <v>44</v>
      </c>
      <c r="F33" s="65">
        <f t="shared" si="1"/>
        <v>-2902</v>
      </c>
      <c r="G33" s="65">
        <f t="shared" si="2"/>
        <v>7916</v>
      </c>
    </row>
    <row r="34" spans="1:14" x14ac:dyDescent="0.25">
      <c r="A34" s="43">
        <v>45</v>
      </c>
      <c r="B34" s="43">
        <v>2796</v>
      </c>
      <c r="C34" s="43">
        <v>7644</v>
      </c>
      <c r="D34" s="29">
        <f t="shared" si="0"/>
        <v>10440</v>
      </c>
      <c r="E34" s="65">
        <v>45</v>
      </c>
      <c r="F34" s="65">
        <f t="shared" si="1"/>
        <v>-2796</v>
      </c>
      <c r="G34" s="65">
        <f t="shared" si="2"/>
        <v>7644</v>
      </c>
    </row>
    <row r="35" spans="1:14" x14ac:dyDescent="0.25">
      <c r="A35" s="43">
        <v>46</v>
      </c>
      <c r="B35" s="43">
        <v>2716</v>
      </c>
      <c r="C35" s="43">
        <v>7289</v>
      </c>
      <c r="D35" s="29">
        <f t="shared" si="0"/>
        <v>10005</v>
      </c>
      <c r="E35" s="65">
        <v>46</v>
      </c>
      <c r="F35" s="65">
        <f t="shared" si="1"/>
        <v>-2716</v>
      </c>
      <c r="G35" s="65">
        <f t="shared" si="2"/>
        <v>7289</v>
      </c>
    </row>
    <row r="36" spans="1:14" x14ac:dyDescent="0.25">
      <c r="A36" s="43">
        <v>47</v>
      </c>
      <c r="B36" s="43">
        <v>2561</v>
      </c>
      <c r="C36" s="43">
        <v>7087</v>
      </c>
      <c r="D36" s="29">
        <f t="shared" si="0"/>
        <v>9648</v>
      </c>
      <c r="E36" s="65">
        <v>47</v>
      </c>
      <c r="F36" s="65">
        <f t="shared" si="1"/>
        <v>-2561</v>
      </c>
      <c r="G36" s="65">
        <f t="shared" si="2"/>
        <v>7087</v>
      </c>
    </row>
    <row r="37" spans="1:14" x14ac:dyDescent="0.25">
      <c r="A37" s="43">
        <v>48</v>
      </c>
      <c r="B37" s="43">
        <v>2616</v>
      </c>
      <c r="C37" s="43">
        <v>6968</v>
      </c>
      <c r="D37" s="29">
        <f t="shared" si="0"/>
        <v>9584</v>
      </c>
      <c r="E37" s="65">
        <v>48</v>
      </c>
      <c r="F37" s="65">
        <f t="shared" si="1"/>
        <v>-2616</v>
      </c>
      <c r="G37" s="65">
        <f t="shared" si="2"/>
        <v>6968</v>
      </c>
    </row>
    <row r="38" spans="1:14" x14ac:dyDescent="0.25">
      <c r="A38" s="43">
        <v>49</v>
      </c>
      <c r="B38" s="43">
        <v>2608</v>
      </c>
      <c r="C38" s="43">
        <v>6955</v>
      </c>
      <c r="D38" s="29">
        <f t="shared" si="0"/>
        <v>9563</v>
      </c>
      <c r="E38" s="65">
        <v>49</v>
      </c>
      <c r="F38" s="65">
        <f t="shared" si="1"/>
        <v>-2608</v>
      </c>
      <c r="G38" s="65">
        <f t="shared" si="2"/>
        <v>6955</v>
      </c>
      <c r="I38" s="3"/>
      <c r="J38" s="3"/>
      <c r="K38" s="3"/>
    </row>
    <row r="39" spans="1:14" x14ac:dyDescent="0.25">
      <c r="A39" s="43">
        <v>50</v>
      </c>
      <c r="B39" s="43">
        <v>2591</v>
      </c>
      <c r="C39" s="43">
        <v>6988</v>
      </c>
      <c r="D39" s="29">
        <f t="shared" si="0"/>
        <v>9579</v>
      </c>
      <c r="E39" s="65">
        <v>50</v>
      </c>
      <c r="F39" s="65">
        <f t="shared" si="1"/>
        <v>-2591</v>
      </c>
      <c r="G39" s="65">
        <f t="shared" si="2"/>
        <v>6988</v>
      </c>
      <c r="I39" s="3"/>
      <c r="J39" s="106"/>
      <c r="K39" s="106"/>
    </row>
    <row r="40" spans="1:14" x14ac:dyDescent="0.25">
      <c r="A40" s="43">
        <v>51</v>
      </c>
      <c r="B40" s="43">
        <v>2527</v>
      </c>
      <c r="C40" s="43">
        <v>6786</v>
      </c>
      <c r="D40" s="29">
        <f t="shared" si="0"/>
        <v>9313</v>
      </c>
      <c r="E40" s="65">
        <v>51</v>
      </c>
      <c r="F40" s="65">
        <f t="shared" si="1"/>
        <v>-2527</v>
      </c>
      <c r="G40" s="65">
        <f t="shared" si="2"/>
        <v>6786</v>
      </c>
      <c r="I40" s="3"/>
      <c r="J40" s="106"/>
      <c r="K40" s="106"/>
    </row>
    <row r="41" spans="1:14" x14ac:dyDescent="0.25">
      <c r="A41" s="43">
        <v>52</v>
      </c>
      <c r="B41" s="43">
        <v>2507</v>
      </c>
      <c r="C41" s="43">
        <v>6595</v>
      </c>
      <c r="D41" s="29">
        <f t="shared" si="0"/>
        <v>9102</v>
      </c>
      <c r="E41" s="65">
        <v>52</v>
      </c>
      <c r="F41" s="65">
        <f t="shared" si="1"/>
        <v>-2507</v>
      </c>
      <c r="G41" s="65">
        <f t="shared" si="2"/>
        <v>6595</v>
      </c>
    </row>
    <row r="42" spans="1:14" x14ac:dyDescent="0.25">
      <c r="A42" s="43">
        <v>53</v>
      </c>
      <c r="B42" s="43">
        <v>2487</v>
      </c>
      <c r="C42" s="43">
        <v>6177</v>
      </c>
      <c r="D42" s="29">
        <f t="shared" si="0"/>
        <v>8664</v>
      </c>
      <c r="E42" s="65">
        <v>53</v>
      </c>
      <c r="F42" s="65">
        <f t="shared" si="1"/>
        <v>-2487</v>
      </c>
      <c r="G42" s="65">
        <f t="shared" si="2"/>
        <v>6177</v>
      </c>
      <c r="K42" s="79"/>
      <c r="L42" s="79"/>
      <c r="M42" s="79"/>
      <c r="N42" s="79"/>
    </row>
    <row r="43" spans="1:14" x14ac:dyDescent="0.25">
      <c r="A43" s="43">
        <v>54</v>
      </c>
      <c r="B43" s="43">
        <v>2249</v>
      </c>
      <c r="C43" s="43">
        <v>5818</v>
      </c>
      <c r="D43" s="29">
        <f t="shared" si="0"/>
        <v>8067</v>
      </c>
      <c r="E43" s="65">
        <v>54</v>
      </c>
      <c r="F43" s="65">
        <f t="shared" si="1"/>
        <v>-2249</v>
      </c>
      <c r="G43" s="65">
        <f t="shared" si="2"/>
        <v>5818</v>
      </c>
      <c r="K43" s="79"/>
      <c r="L43" s="82"/>
      <c r="M43" s="82"/>
      <c r="N43" s="83"/>
    </row>
    <row r="44" spans="1:14" x14ac:dyDescent="0.25">
      <c r="A44" s="43">
        <v>55</v>
      </c>
      <c r="B44" s="43">
        <v>2268</v>
      </c>
      <c r="C44" s="43">
        <v>5506</v>
      </c>
      <c r="D44" s="29">
        <f t="shared" si="0"/>
        <v>7774</v>
      </c>
      <c r="E44" s="65">
        <v>55</v>
      </c>
      <c r="F44" s="65">
        <f t="shared" si="1"/>
        <v>-2268</v>
      </c>
      <c r="G44" s="65">
        <f t="shared" si="2"/>
        <v>5506</v>
      </c>
      <c r="K44" s="79"/>
      <c r="L44" s="84"/>
      <c r="M44" s="84"/>
      <c r="N44" s="84"/>
    </row>
    <row r="45" spans="1:14" x14ac:dyDescent="0.25">
      <c r="A45" s="43">
        <v>56</v>
      </c>
      <c r="B45" s="43">
        <v>2158</v>
      </c>
      <c r="C45" s="43">
        <v>5105</v>
      </c>
      <c r="D45" s="29">
        <f t="shared" si="0"/>
        <v>7263</v>
      </c>
      <c r="E45" s="65">
        <v>56</v>
      </c>
      <c r="F45" s="65">
        <f t="shared" si="1"/>
        <v>-2158</v>
      </c>
      <c r="G45" s="65">
        <f t="shared" si="2"/>
        <v>5105</v>
      </c>
    </row>
    <row r="46" spans="1:14" x14ac:dyDescent="0.25">
      <c r="A46" s="43">
        <v>57</v>
      </c>
      <c r="B46" s="43">
        <v>2280</v>
      </c>
      <c r="C46" s="43">
        <v>5090</v>
      </c>
      <c r="D46" s="29">
        <f t="shared" si="0"/>
        <v>7370</v>
      </c>
      <c r="E46" s="65">
        <v>57</v>
      </c>
      <c r="F46" s="65">
        <f t="shared" si="1"/>
        <v>-2280</v>
      </c>
      <c r="G46" s="65">
        <f t="shared" si="2"/>
        <v>5090</v>
      </c>
    </row>
    <row r="47" spans="1:14" x14ac:dyDescent="0.25">
      <c r="A47" s="43">
        <v>58</v>
      </c>
      <c r="B47" s="43">
        <v>2279</v>
      </c>
      <c r="C47" s="43">
        <v>4859</v>
      </c>
      <c r="D47" s="29">
        <f t="shared" si="0"/>
        <v>7138</v>
      </c>
      <c r="E47" s="65">
        <v>58</v>
      </c>
      <c r="F47" s="65">
        <f t="shared" si="1"/>
        <v>-2279</v>
      </c>
      <c r="G47" s="65">
        <f t="shared" si="2"/>
        <v>4859</v>
      </c>
    </row>
    <row r="48" spans="1:14" x14ac:dyDescent="0.25">
      <c r="A48" s="43">
        <v>59</v>
      </c>
      <c r="B48" s="43">
        <v>2292</v>
      </c>
      <c r="C48" s="43">
        <v>4849</v>
      </c>
      <c r="D48" s="29">
        <f t="shared" si="0"/>
        <v>7141</v>
      </c>
      <c r="E48" s="65">
        <v>59</v>
      </c>
      <c r="F48" s="65">
        <f t="shared" si="1"/>
        <v>-2292</v>
      </c>
      <c r="G48" s="65">
        <f t="shared" si="2"/>
        <v>4849</v>
      </c>
    </row>
    <row r="49" spans="1:7" x14ac:dyDescent="0.25">
      <c r="A49" s="43">
        <v>60</v>
      </c>
      <c r="B49" s="43">
        <v>2289</v>
      </c>
      <c r="C49" s="43">
        <v>4374</v>
      </c>
      <c r="D49" s="29">
        <f t="shared" si="0"/>
        <v>6663</v>
      </c>
      <c r="E49" s="65">
        <v>60</v>
      </c>
      <c r="F49" s="65">
        <f t="shared" si="1"/>
        <v>-2289</v>
      </c>
      <c r="G49" s="65">
        <f t="shared" si="2"/>
        <v>4374</v>
      </c>
    </row>
    <row r="50" spans="1:7" x14ac:dyDescent="0.25">
      <c r="A50" s="43">
        <v>61</v>
      </c>
      <c r="B50" s="43">
        <v>2228</v>
      </c>
      <c r="C50" s="43">
        <v>3925</v>
      </c>
      <c r="D50" s="29">
        <f t="shared" si="0"/>
        <v>6153</v>
      </c>
      <c r="E50" s="65">
        <v>61</v>
      </c>
      <c r="F50" s="65">
        <f t="shared" si="1"/>
        <v>-2228</v>
      </c>
      <c r="G50" s="65">
        <f t="shared" si="2"/>
        <v>3925</v>
      </c>
    </row>
    <row r="51" spans="1:7" x14ac:dyDescent="0.25">
      <c r="A51" s="43">
        <v>62</v>
      </c>
      <c r="B51" s="43">
        <v>2119</v>
      </c>
      <c r="C51" s="43">
        <v>3805</v>
      </c>
      <c r="D51" s="29">
        <f t="shared" si="0"/>
        <v>5924</v>
      </c>
      <c r="E51" s="65">
        <v>62</v>
      </c>
      <c r="F51" s="65">
        <f t="shared" si="1"/>
        <v>-2119</v>
      </c>
      <c r="G51" s="65">
        <f t="shared" si="2"/>
        <v>3805</v>
      </c>
    </row>
    <row r="52" spans="1:7" x14ac:dyDescent="0.25">
      <c r="A52" s="43">
        <v>63</v>
      </c>
      <c r="B52" s="43">
        <v>1919</v>
      </c>
      <c r="C52" s="43">
        <v>2829</v>
      </c>
      <c r="D52" s="29">
        <f t="shared" si="0"/>
        <v>4748</v>
      </c>
      <c r="E52" s="65">
        <v>63</v>
      </c>
      <c r="F52" s="65">
        <f t="shared" si="1"/>
        <v>-1919</v>
      </c>
      <c r="G52" s="65">
        <f t="shared" si="2"/>
        <v>2829</v>
      </c>
    </row>
    <row r="53" spans="1:7" x14ac:dyDescent="0.25">
      <c r="A53" s="43">
        <v>64</v>
      </c>
      <c r="B53" s="43">
        <v>1707</v>
      </c>
      <c r="C53" s="43">
        <v>2356</v>
      </c>
      <c r="D53" s="29">
        <f t="shared" si="0"/>
        <v>4063</v>
      </c>
      <c r="E53" s="65">
        <v>64</v>
      </c>
      <c r="F53" s="65">
        <f t="shared" si="1"/>
        <v>-1707</v>
      </c>
      <c r="G53" s="65">
        <f t="shared" si="2"/>
        <v>2356</v>
      </c>
    </row>
    <row r="54" spans="1:7" x14ac:dyDescent="0.25">
      <c r="A54" s="43">
        <v>65</v>
      </c>
      <c r="B54" s="43">
        <v>1635</v>
      </c>
      <c r="C54" s="43">
        <v>1840</v>
      </c>
      <c r="D54" s="29">
        <f t="shared" si="0"/>
        <v>3475</v>
      </c>
      <c r="E54" s="65">
        <v>65</v>
      </c>
      <c r="F54" s="65">
        <f t="shared" si="1"/>
        <v>-1635</v>
      </c>
      <c r="G54" s="65">
        <f t="shared" si="2"/>
        <v>1840</v>
      </c>
    </row>
    <row r="55" spans="1:7" x14ac:dyDescent="0.25">
      <c r="A55" s="43">
        <v>66</v>
      </c>
      <c r="B55" s="43">
        <v>1469</v>
      </c>
      <c r="C55" s="43">
        <v>1415</v>
      </c>
      <c r="D55" s="29">
        <f t="shared" si="0"/>
        <v>2884</v>
      </c>
      <c r="E55" s="65">
        <v>66</v>
      </c>
      <c r="F55" s="65">
        <f t="shared" si="1"/>
        <v>-1469</v>
      </c>
      <c r="G55" s="65">
        <f t="shared" si="2"/>
        <v>1415</v>
      </c>
    </row>
    <row r="56" spans="1:7" x14ac:dyDescent="0.25">
      <c r="A56" s="43">
        <v>67</v>
      </c>
      <c r="B56" s="43">
        <v>1219</v>
      </c>
      <c r="C56" s="43">
        <v>1079</v>
      </c>
      <c r="D56" s="29">
        <f t="shared" si="0"/>
        <v>2298</v>
      </c>
      <c r="E56" s="65">
        <v>67</v>
      </c>
      <c r="F56" s="65">
        <f t="shared" si="1"/>
        <v>-1219</v>
      </c>
      <c r="G56" s="65">
        <f t="shared" si="2"/>
        <v>1079</v>
      </c>
    </row>
    <row r="57" spans="1:7" x14ac:dyDescent="0.25">
      <c r="A57" s="43">
        <v>68</v>
      </c>
      <c r="B57" s="43">
        <v>975</v>
      </c>
      <c r="C57" s="43">
        <v>776</v>
      </c>
      <c r="D57" s="29">
        <f t="shared" si="0"/>
        <v>1751</v>
      </c>
      <c r="E57" s="65">
        <v>68</v>
      </c>
      <c r="F57" s="65">
        <f t="shared" si="1"/>
        <v>-975</v>
      </c>
      <c r="G57" s="65">
        <f t="shared" si="2"/>
        <v>776</v>
      </c>
    </row>
    <row r="58" spans="1:7" x14ac:dyDescent="0.25">
      <c r="A58" s="43">
        <v>69</v>
      </c>
      <c r="B58" s="43">
        <v>823</v>
      </c>
      <c r="C58" s="43">
        <v>521</v>
      </c>
      <c r="D58" s="29">
        <f t="shared" si="0"/>
        <v>1344</v>
      </c>
      <c r="E58" s="65">
        <v>69</v>
      </c>
      <c r="F58" s="65">
        <f t="shared" si="1"/>
        <v>-823</v>
      </c>
      <c r="G58" s="65">
        <f t="shared" si="2"/>
        <v>521</v>
      </c>
    </row>
    <row r="59" spans="1:7" x14ac:dyDescent="0.25">
      <c r="B59" s="76">
        <f>SUM(B4:B58)</f>
        <v>186796</v>
      </c>
      <c r="C59" s="76">
        <f>SUM(C4:C58)</f>
        <v>481035</v>
      </c>
      <c r="D59" s="76">
        <f>SUM(B59:C59)</f>
        <v>667831</v>
      </c>
    </row>
  </sheetData>
  <pageMargins left="0.7" right="0.7" top="0.75" bottom="0.75" header="0.3" footer="0.3"/>
  <pageSetup paperSize="9" orientation="portrait" r:id="rId1"/>
  <headerFooter>
    <oddFooter>&amp;L&amp;1#&amp;"Calibri"&amp;10&amp;KA80000Interne</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tabColor rgb="FF00B0F0"/>
  </sheetPr>
  <dimension ref="B1:I14"/>
  <sheetViews>
    <sheetView zoomScale="110" zoomScaleNormal="110" workbookViewId="0">
      <selection activeCell="B20" sqref="B20"/>
    </sheetView>
  </sheetViews>
  <sheetFormatPr baseColWidth="10" defaultColWidth="11.42578125" defaultRowHeight="15" x14ac:dyDescent="0.25"/>
  <cols>
    <col min="1" max="1" width="2.42578125" style="1" customWidth="1"/>
    <col min="2" max="2" width="26.7109375" style="1" customWidth="1"/>
    <col min="3" max="4" width="11.42578125" style="1"/>
    <col min="5" max="5" width="11" style="1" customWidth="1"/>
    <col min="6" max="6" width="25.85546875" style="1" customWidth="1"/>
    <col min="7" max="7" width="27.85546875" style="1" customWidth="1"/>
    <col min="8" max="8" width="17.5703125" style="1" bestFit="1" customWidth="1"/>
    <col min="9" max="16384" width="11.42578125" style="1"/>
  </cols>
  <sheetData>
    <row r="1" spans="2:9" ht="15.75" x14ac:dyDescent="0.25">
      <c r="B1" s="34" t="s">
        <v>133</v>
      </c>
      <c r="C1" s="35"/>
      <c r="D1" s="35"/>
      <c r="E1" s="35"/>
      <c r="F1" s="35"/>
    </row>
    <row r="3" spans="2:9" ht="19.5" customHeight="1" x14ac:dyDescent="0.25">
      <c r="B3" s="130" t="s">
        <v>21</v>
      </c>
      <c r="C3" s="131" t="s">
        <v>19</v>
      </c>
      <c r="D3" s="132" t="s">
        <v>27</v>
      </c>
      <c r="F3" s="107"/>
      <c r="G3" s="107"/>
      <c r="H3" s="107"/>
    </row>
    <row r="4" spans="2:9" ht="27" customHeight="1" x14ac:dyDescent="0.25">
      <c r="B4" s="152" t="s">
        <v>111</v>
      </c>
      <c r="C4" s="154">
        <v>0.44162984959320201</v>
      </c>
      <c r="D4" s="154">
        <v>0.40418374448998501</v>
      </c>
      <c r="F4" s="108"/>
      <c r="G4" s="109"/>
      <c r="H4" s="110"/>
    </row>
    <row r="5" spans="2:9" ht="24" x14ac:dyDescent="0.25">
      <c r="B5" s="153" t="s">
        <v>112</v>
      </c>
      <c r="C5" s="155">
        <v>0.31256991220234498</v>
      </c>
      <c r="D5" s="155">
        <v>0.32067456941789901</v>
      </c>
      <c r="F5" s="108"/>
      <c r="G5" s="135"/>
      <c r="H5" s="136"/>
      <c r="I5" s="137"/>
    </row>
    <row r="6" spans="2:9" ht="34.5" customHeight="1" x14ac:dyDescent="0.25">
      <c r="B6" s="152" t="s">
        <v>113</v>
      </c>
      <c r="C6" s="154">
        <v>6.1251136701995001E-2</v>
      </c>
      <c r="D6" s="154">
        <v>9.5378492437884599E-2</v>
      </c>
      <c r="F6" s="108"/>
      <c r="G6" s="134"/>
      <c r="H6" s="70"/>
      <c r="I6" s="70"/>
    </row>
    <row r="7" spans="2:9" ht="24" x14ac:dyDescent="0.25">
      <c r="B7" s="153" t="s">
        <v>114</v>
      </c>
      <c r="C7" s="155">
        <v>6.4434908218858403E-2</v>
      </c>
      <c r="D7" s="155">
        <v>4.0894251908481297E-2</v>
      </c>
      <c r="F7" s="108"/>
      <c r="G7" s="134"/>
      <c r="H7" s="70"/>
      <c r="I7" s="70"/>
    </row>
    <row r="8" spans="2:9" ht="27" customHeight="1" x14ac:dyDescent="0.25">
      <c r="B8" s="152" t="s">
        <v>115</v>
      </c>
      <c r="C8" s="154">
        <v>6.4546566556416607E-2</v>
      </c>
      <c r="D8" s="154">
        <v>7.4230531281416795E-2</v>
      </c>
      <c r="F8" s="108"/>
      <c r="G8" s="134"/>
      <c r="H8" s="70"/>
      <c r="I8" s="70"/>
    </row>
    <row r="9" spans="2:9" ht="24" x14ac:dyDescent="0.25">
      <c r="B9" s="153" t="s">
        <v>116</v>
      </c>
      <c r="C9" s="155">
        <v>2.0147791377964502E-2</v>
      </c>
      <c r="D9" s="155">
        <v>2.7327739540638801E-2</v>
      </c>
      <c r="F9" s="108"/>
      <c r="G9" s="134"/>
      <c r="H9" s="70"/>
      <c r="I9" s="70"/>
    </row>
    <row r="10" spans="2:9" ht="27" customHeight="1" x14ac:dyDescent="0.25">
      <c r="B10" s="152" t="s">
        <v>117</v>
      </c>
      <c r="C10" s="154">
        <v>9.5130891737685401E-3</v>
      </c>
      <c r="D10" s="154">
        <v>8.5729752422196905E-3</v>
      </c>
      <c r="F10" s="108"/>
      <c r="G10" s="134"/>
      <c r="H10" s="70"/>
      <c r="I10" s="70"/>
    </row>
    <row r="11" spans="2:9" ht="21.75" customHeight="1" x14ac:dyDescent="0.25">
      <c r="B11" s="153" t="s">
        <v>118</v>
      </c>
      <c r="C11" s="155">
        <v>2.5906746175450499E-2</v>
      </c>
      <c r="D11" s="155">
        <v>2.8737695681474201E-2</v>
      </c>
      <c r="E11" s="49"/>
      <c r="F11" s="108"/>
      <c r="G11" s="134"/>
      <c r="H11" s="70"/>
      <c r="I11" s="70"/>
    </row>
    <row r="12" spans="2:9" x14ac:dyDescent="0.25">
      <c r="B12" s="130" t="s">
        <v>2</v>
      </c>
      <c r="C12" s="133">
        <f>SUM(C4:C11)</f>
        <v>1.0000000000000007</v>
      </c>
      <c r="D12" s="133">
        <f>SUM(D4:D11)</f>
        <v>0.99999999999999933</v>
      </c>
      <c r="F12" s="45"/>
      <c r="G12" s="134"/>
      <c r="H12" s="70"/>
      <c r="I12" s="70"/>
    </row>
    <row r="13" spans="2:9" x14ac:dyDescent="0.25">
      <c r="G13" s="134"/>
      <c r="H13" s="70"/>
      <c r="I13" s="70"/>
    </row>
    <row r="14" spans="2:9" x14ac:dyDescent="0.2">
      <c r="B14" s="71" t="s">
        <v>80</v>
      </c>
      <c r="G14" s="135"/>
      <c r="H14" s="138"/>
      <c r="I14" s="138"/>
    </row>
  </sheetData>
  <pageMargins left="0.7" right="0.7" top="0.75" bottom="0.75" header="0.3" footer="0.3"/>
  <pageSetup paperSize="9" orientation="portrait" r:id="rId1"/>
  <headerFooter>
    <oddFooter>&amp;L&amp;1#&amp;"Calibri"&amp;10&amp;KA80000Interne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C60A8-4329-4D99-91E7-AD992F0DA183}">
  <sheetPr codeName="Feuil7">
    <tabColor rgb="FFFFC000"/>
  </sheetPr>
  <dimension ref="A1:M27"/>
  <sheetViews>
    <sheetView workbookViewId="0">
      <selection activeCell="E26" sqref="E26"/>
    </sheetView>
  </sheetViews>
  <sheetFormatPr baseColWidth="10" defaultRowHeight="15" x14ac:dyDescent="0.25"/>
  <cols>
    <col min="1" max="1" width="16.7109375" bestFit="1" customWidth="1"/>
    <col min="2" max="2" width="28.28515625" customWidth="1"/>
  </cols>
  <sheetData>
    <row r="1" spans="1:13" x14ac:dyDescent="0.25">
      <c r="A1" t="s">
        <v>39</v>
      </c>
      <c r="B1" t="s">
        <v>63</v>
      </c>
    </row>
    <row r="2" spans="1:13" x14ac:dyDescent="0.25">
      <c r="A2" t="s">
        <v>58</v>
      </c>
      <c r="B2" t="s">
        <v>64</v>
      </c>
      <c r="E2" s="46" t="s">
        <v>72</v>
      </c>
      <c r="F2" s="47"/>
      <c r="G2" s="47"/>
      <c r="H2" s="47"/>
      <c r="I2" s="47"/>
      <c r="J2" s="47"/>
      <c r="K2" s="47"/>
      <c r="L2" s="47"/>
      <c r="M2" s="47"/>
    </row>
    <row r="3" spans="1:13" x14ac:dyDescent="0.25">
      <c r="A3" t="s">
        <v>48</v>
      </c>
      <c r="B3" t="s">
        <v>38</v>
      </c>
    </row>
    <row r="4" spans="1:13" x14ac:dyDescent="0.25">
      <c r="A4" t="s">
        <v>47</v>
      </c>
      <c r="B4" t="s">
        <v>64</v>
      </c>
    </row>
    <row r="5" spans="1:13" x14ac:dyDescent="0.25">
      <c r="A5" t="s">
        <v>57</v>
      </c>
      <c r="B5" t="s">
        <v>65</v>
      </c>
    </row>
    <row r="6" spans="1:13" x14ac:dyDescent="0.25">
      <c r="A6" t="s">
        <v>53</v>
      </c>
      <c r="B6" t="s">
        <v>38</v>
      </c>
    </row>
    <row r="7" spans="1:13" x14ac:dyDescent="0.25">
      <c r="A7" t="s">
        <v>49</v>
      </c>
      <c r="B7" t="s">
        <v>38</v>
      </c>
    </row>
    <row r="8" spans="1:13" x14ac:dyDescent="0.25">
      <c r="A8" t="s">
        <v>62</v>
      </c>
      <c r="B8" t="s">
        <v>65</v>
      </c>
    </row>
    <row r="9" spans="1:13" x14ac:dyDescent="0.25">
      <c r="A9" t="s">
        <v>40</v>
      </c>
      <c r="B9" t="s">
        <v>34</v>
      </c>
    </row>
    <row r="10" spans="1:13" x14ac:dyDescent="0.25">
      <c r="A10" t="s">
        <v>46</v>
      </c>
      <c r="B10" t="s">
        <v>35</v>
      </c>
    </row>
    <row r="11" spans="1:13" x14ac:dyDescent="0.25">
      <c r="A11" t="s">
        <v>52</v>
      </c>
      <c r="B11" t="s">
        <v>66</v>
      </c>
    </row>
    <row r="12" spans="1:13" x14ac:dyDescent="0.25">
      <c r="A12" t="s">
        <v>70</v>
      </c>
      <c r="B12" t="s">
        <v>69</v>
      </c>
    </row>
    <row r="13" spans="1:13" x14ac:dyDescent="0.25">
      <c r="A13" t="s">
        <v>41</v>
      </c>
      <c r="B13" t="s">
        <v>67</v>
      </c>
    </row>
    <row r="14" spans="1:13" x14ac:dyDescent="0.25">
      <c r="A14" t="s">
        <v>59</v>
      </c>
      <c r="B14" t="s">
        <v>65</v>
      </c>
    </row>
    <row r="15" spans="1:13" x14ac:dyDescent="0.25">
      <c r="A15" t="s">
        <v>45</v>
      </c>
      <c r="B15" t="s">
        <v>65</v>
      </c>
    </row>
    <row r="16" spans="1:13" x14ac:dyDescent="0.25">
      <c r="A16" t="s">
        <v>55</v>
      </c>
      <c r="B16" t="s">
        <v>65</v>
      </c>
    </row>
    <row r="17" spans="1:2" x14ac:dyDescent="0.25">
      <c r="A17" t="s">
        <v>44</v>
      </c>
      <c r="B17" t="s">
        <v>37</v>
      </c>
    </row>
    <row r="18" spans="1:2" x14ac:dyDescent="0.25">
      <c r="A18" t="s">
        <v>43</v>
      </c>
      <c r="B18" t="s">
        <v>65</v>
      </c>
    </row>
    <row r="19" spans="1:2" x14ac:dyDescent="0.25">
      <c r="A19" t="s">
        <v>60</v>
      </c>
      <c r="B19" t="s">
        <v>65</v>
      </c>
    </row>
    <row r="20" spans="1:2" x14ac:dyDescent="0.25">
      <c r="A20" t="s">
        <v>61</v>
      </c>
      <c r="B20" t="s">
        <v>36</v>
      </c>
    </row>
    <row r="21" spans="1:2" x14ac:dyDescent="0.25">
      <c r="A21" t="s">
        <v>55</v>
      </c>
      <c r="B21" t="s">
        <v>68</v>
      </c>
    </row>
    <row r="22" spans="1:2" x14ac:dyDescent="0.25">
      <c r="A22" t="s">
        <v>54</v>
      </c>
      <c r="B22" t="s">
        <v>69</v>
      </c>
    </row>
    <row r="23" spans="1:2" x14ac:dyDescent="0.25">
      <c r="A23" t="s">
        <v>42</v>
      </c>
      <c r="B23" t="s">
        <v>38</v>
      </c>
    </row>
    <row r="24" spans="1:2" x14ac:dyDescent="0.25">
      <c r="A24" t="s">
        <v>50</v>
      </c>
      <c r="B24" t="s">
        <v>65</v>
      </c>
    </row>
    <row r="25" spans="1:2" x14ac:dyDescent="0.25">
      <c r="A25" t="s">
        <v>51</v>
      </c>
      <c r="B25" t="s">
        <v>65</v>
      </c>
    </row>
    <row r="26" spans="1:2" x14ac:dyDescent="0.25">
      <c r="A26" t="s">
        <v>56</v>
      </c>
      <c r="B26" t="s">
        <v>65</v>
      </c>
    </row>
    <row r="27" spans="1:2" x14ac:dyDescent="0.25">
      <c r="A27" t="s">
        <v>71</v>
      </c>
      <c r="B27" t="s">
        <v>35</v>
      </c>
    </row>
  </sheetData>
  <pageMargins left="0.7" right="0.7" top="0.75" bottom="0.75" header="0.3" footer="0.3"/>
  <pageSetup paperSize="9" orientation="portrait" r:id="rId1"/>
  <headerFooter>
    <oddFooter>&amp;L&amp;1#&amp;"Calibri"&amp;10&amp;KA80000Interne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8">
    <tabColor rgb="FF0070C0"/>
  </sheetPr>
  <dimension ref="B1:J32"/>
  <sheetViews>
    <sheetView showGridLines="0" zoomScale="90" zoomScaleNormal="90" workbookViewId="0">
      <selection activeCell="D28" sqref="D28:D29"/>
    </sheetView>
  </sheetViews>
  <sheetFormatPr baseColWidth="10" defaultColWidth="11.42578125" defaultRowHeight="15" x14ac:dyDescent="0.25"/>
  <cols>
    <col min="1" max="1" width="1.85546875" style="21" customWidth="1"/>
    <col min="2" max="2" width="33.42578125" style="23" customWidth="1"/>
    <col min="3" max="3" width="13.85546875" style="21" bestFit="1" customWidth="1"/>
    <col min="4" max="4" width="12.42578125" style="21" bestFit="1" customWidth="1"/>
    <col min="5" max="5" width="23.42578125" style="21" bestFit="1" customWidth="1"/>
    <col min="6" max="6" width="26.7109375" style="21" customWidth="1"/>
    <col min="7" max="7" width="28.140625" style="21" customWidth="1"/>
    <col min="8" max="8" width="29.42578125" style="21" bestFit="1" customWidth="1"/>
    <col min="9" max="9" width="12.5703125" style="21" bestFit="1" customWidth="1"/>
    <col min="10" max="16384" width="11.42578125" style="21"/>
  </cols>
  <sheetData>
    <row r="1" spans="2:10" ht="15.75" x14ac:dyDescent="0.25">
      <c r="B1" s="34" t="s">
        <v>119</v>
      </c>
      <c r="C1" s="36"/>
      <c r="D1" s="36"/>
      <c r="E1" s="36"/>
      <c r="F1" s="36"/>
    </row>
    <row r="2" spans="2:10" x14ac:dyDescent="0.25">
      <c r="G2" s="192"/>
      <c r="H2" s="193"/>
      <c r="I2" s="194"/>
      <c r="J2" s="194"/>
    </row>
    <row r="3" spans="2:10" x14ac:dyDescent="0.25">
      <c r="D3" s="22"/>
      <c r="E3" s="22"/>
      <c r="F3" s="22"/>
      <c r="G3" s="190" t="s">
        <v>120</v>
      </c>
      <c r="H3" s="191"/>
      <c r="I3" s="194"/>
      <c r="J3" s="194"/>
    </row>
    <row r="4" spans="2:10" x14ac:dyDescent="0.25">
      <c r="B4" s="48" t="s">
        <v>73</v>
      </c>
      <c r="D4" s="22"/>
      <c r="E4" s="22"/>
      <c r="F4" s="22"/>
      <c r="G4" s="194"/>
      <c r="H4" s="194"/>
      <c r="I4" s="194"/>
      <c r="J4" s="194"/>
    </row>
    <row r="5" spans="2:10" x14ac:dyDescent="0.25">
      <c r="B5" s="41" t="s">
        <v>11</v>
      </c>
      <c r="C5" s="42" t="s">
        <v>19</v>
      </c>
      <c r="D5" s="26" t="s">
        <v>20</v>
      </c>
      <c r="E5" s="78" t="s">
        <v>3</v>
      </c>
      <c r="G5" s="194"/>
      <c r="H5" s="194"/>
      <c r="I5" s="194"/>
      <c r="J5" s="194"/>
    </row>
    <row r="6" spans="2:10" x14ac:dyDescent="0.25">
      <c r="B6" s="59" t="s">
        <v>12</v>
      </c>
      <c r="C6" s="50">
        <v>1.4698966828551425</v>
      </c>
      <c r="D6" s="50">
        <v>1.1003177093107448</v>
      </c>
      <c r="E6" s="50">
        <v>2.5702143921658873</v>
      </c>
      <c r="G6" s="194"/>
      <c r="H6" s="194"/>
      <c r="I6" s="194"/>
      <c r="J6" s="194"/>
    </row>
    <row r="7" spans="2:10" x14ac:dyDescent="0.25">
      <c r="B7" s="59" t="s">
        <v>13</v>
      </c>
      <c r="C7" s="50">
        <v>1.8466567977872332</v>
      </c>
      <c r="D7" s="50">
        <v>1.2696279986027041</v>
      </c>
      <c r="E7" s="50">
        <v>3.1162847963899374</v>
      </c>
      <c r="G7" s="194"/>
      <c r="H7" s="194"/>
      <c r="I7" s="194"/>
      <c r="J7" s="194"/>
    </row>
    <row r="8" spans="2:10" x14ac:dyDescent="0.25">
      <c r="B8" s="59" t="s">
        <v>5</v>
      </c>
      <c r="C8" s="50">
        <v>1.5410581313006113</v>
      </c>
      <c r="D8" s="50">
        <v>1.1591362523999382</v>
      </c>
      <c r="E8" s="50">
        <v>2.7001943837005493</v>
      </c>
      <c r="G8" s="194"/>
      <c r="H8" s="194"/>
      <c r="I8" s="194"/>
      <c r="J8" s="194"/>
    </row>
    <row r="9" spans="2:10" x14ac:dyDescent="0.25">
      <c r="B9" s="59" t="s">
        <v>14</v>
      </c>
      <c r="C9" s="50">
        <v>1.6769313590400878</v>
      </c>
      <c r="D9" s="50">
        <v>1.1502933648432505</v>
      </c>
      <c r="E9" s="50">
        <v>2.8272247238833383</v>
      </c>
      <c r="G9" s="194"/>
      <c r="H9" s="194"/>
      <c r="I9" s="194"/>
      <c r="J9" s="194"/>
    </row>
    <row r="10" spans="2:10" x14ac:dyDescent="0.25">
      <c r="B10" s="59" t="s">
        <v>6</v>
      </c>
      <c r="C10" s="50">
        <v>1.4348832793445392</v>
      </c>
      <c r="D10" s="50">
        <v>0.92758699847811121</v>
      </c>
      <c r="E10" s="50">
        <v>2.3624702778226503</v>
      </c>
      <c r="G10" s="194"/>
      <c r="H10" s="194"/>
      <c r="I10" s="194"/>
      <c r="J10" s="194"/>
    </row>
    <row r="11" spans="2:10" x14ac:dyDescent="0.25">
      <c r="B11" s="59" t="s">
        <v>15</v>
      </c>
      <c r="C11" s="50">
        <v>1.6426121802992193</v>
      </c>
      <c r="D11" s="50">
        <v>1.0557057126664919</v>
      </c>
      <c r="E11" s="50">
        <v>2.6983178929657115</v>
      </c>
      <c r="G11" s="194"/>
      <c r="H11" s="194"/>
      <c r="I11" s="194"/>
      <c r="J11" s="194"/>
    </row>
    <row r="12" spans="2:10" x14ac:dyDescent="0.25">
      <c r="B12" s="59" t="s">
        <v>16</v>
      </c>
      <c r="C12" s="50">
        <v>1.5022223469480482</v>
      </c>
      <c r="D12" s="50">
        <v>1.0854988854856558</v>
      </c>
      <c r="E12" s="50">
        <v>2.587721232433704</v>
      </c>
      <c r="G12" s="194"/>
      <c r="H12" s="194"/>
      <c r="I12" s="194"/>
      <c r="J12" s="194"/>
    </row>
    <row r="13" spans="2:10" x14ac:dyDescent="0.25">
      <c r="B13" s="59" t="s">
        <v>9</v>
      </c>
      <c r="C13" s="50">
        <v>1.2728855441079179</v>
      </c>
      <c r="D13" s="50">
        <v>0.85612429962639203</v>
      </c>
      <c r="E13" s="50">
        <v>2.1290098437343099</v>
      </c>
      <c r="G13" s="194"/>
      <c r="H13" s="194"/>
      <c r="I13" s="194"/>
      <c r="J13" s="194"/>
    </row>
    <row r="14" spans="2:10" x14ac:dyDescent="0.25">
      <c r="B14" s="59" t="s">
        <v>17</v>
      </c>
      <c r="C14" s="50">
        <v>1.658462532785222</v>
      </c>
      <c r="D14" s="50">
        <v>1.2006042250663218</v>
      </c>
      <c r="E14" s="50">
        <v>2.8590667578515436</v>
      </c>
      <c r="G14" s="194"/>
      <c r="H14" s="194"/>
      <c r="I14" s="194"/>
      <c r="J14" s="194"/>
    </row>
    <row r="15" spans="2:10" x14ac:dyDescent="0.25">
      <c r="B15" s="59" t="s">
        <v>77</v>
      </c>
      <c r="C15" s="50">
        <v>1.5819198708786109</v>
      </c>
      <c r="D15" s="50">
        <v>1.0707599514064203</v>
      </c>
      <c r="E15" s="50">
        <v>2.6526798222850312</v>
      </c>
      <c r="G15" s="194"/>
      <c r="H15" s="194"/>
      <c r="I15" s="194"/>
      <c r="J15" s="194"/>
    </row>
    <row r="16" spans="2:10" x14ac:dyDescent="0.25">
      <c r="B16" s="59" t="s">
        <v>18</v>
      </c>
      <c r="C16" s="50">
        <v>1.3051179694469763</v>
      </c>
      <c r="D16" s="50">
        <v>0.89759593093336132</v>
      </c>
      <c r="E16" s="50">
        <v>2.2027139003803375</v>
      </c>
      <c r="G16" s="194"/>
      <c r="H16" s="194"/>
      <c r="I16" s="194"/>
      <c r="J16" s="194"/>
    </row>
    <row r="17" spans="2:10" x14ac:dyDescent="0.25">
      <c r="B17" s="59" t="s">
        <v>7</v>
      </c>
      <c r="C17" s="50">
        <v>1.3946026706029935</v>
      </c>
      <c r="D17" s="50">
        <v>1.0353103381115114</v>
      </c>
      <c r="E17" s="50">
        <v>2.4299130087145047</v>
      </c>
      <c r="G17" s="194"/>
      <c r="H17" s="194"/>
      <c r="I17" s="194"/>
      <c r="J17" s="194"/>
    </row>
    <row r="18" spans="2:10" x14ac:dyDescent="0.25">
      <c r="B18" s="59" t="s">
        <v>10</v>
      </c>
      <c r="C18" s="50">
        <v>1.3318059386712515</v>
      </c>
      <c r="D18" s="50">
        <v>0.7979007149660452</v>
      </c>
      <c r="E18" s="50">
        <v>2.1297066536372968</v>
      </c>
      <c r="G18" s="194"/>
      <c r="H18" s="194"/>
      <c r="I18" s="194"/>
      <c r="J18" s="194"/>
    </row>
    <row r="19" spans="2:10" x14ac:dyDescent="0.25">
      <c r="B19" s="60" t="s">
        <v>84</v>
      </c>
      <c r="C19" s="50">
        <v>1.2069599976910645</v>
      </c>
      <c r="D19" s="50">
        <v>0.94499502135765401</v>
      </c>
      <c r="E19" s="50">
        <v>2.1519550190487187</v>
      </c>
      <c r="G19" s="194"/>
      <c r="H19" s="194"/>
      <c r="I19" s="194"/>
      <c r="J19" s="194"/>
    </row>
    <row r="20" spans="2:10" x14ac:dyDescent="0.25">
      <c r="G20" s="194"/>
      <c r="H20" s="194"/>
      <c r="I20" s="194"/>
      <c r="J20" s="194"/>
    </row>
    <row r="21" spans="2:10" x14ac:dyDescent="0.25">
      <c r="G21" s="194"/>
      <c r="H21" s="194"/>
      <c r="I21" s="194"/>
      <c r="J21" s="194"/>
    </row>
    <row r="22" spans="2:10" x14ac:dyDescent="0.25">
      <c r="G22" s="194"/>
      <c r="H22" s="194"/>
      <c r="I22" s="194"/>
      <c r="J22" s="194"/>
    </row>
    <row r="23" spans="2:10" x14ac:dyDescent="0.25">
      <c r="G23" s="194"/>
      <c r="H23" s="194"/>
      <c r="I23" s="194"/>
      <c r="J23" s="194"/>
    </row>
    <row r="24" spans="2:10" x14ac:dyDescent="0.25">
      <c r="G24" s="194"/>
      <c r="H24" s="194"/>
      <c r="I24" s="194"/>
      <c r="J24" s="194"/>
    </row>
    <row r="25" spans="2:10" x14ac:dyDescent="0.25">
      <c r="G25" s="194"/>
      <c r="H25" s="194"/>
      <c r="I25" s="194"/>
      <c r="J25" s="194"/>
    </row>
    <row r="26" spans="2:10" x14ac:dyDescent="0.25">
      <c r="G26" s="194"/>
      <c r="H26" s="194"/>
      <c r="I26" s="194"/>
      <c r="J26" s="194"/>
    </row>
    <row r="27" spans="2:10" x14ac:dyDescent="0.25">
      <c r="G27" s="194"/>
      <c r="H27" s="194"/>
      <c r="I27" s="194"/>
      <c r="J27" s="194"/>
    </row>
    <row r="28" spans="2:10" x14ac:dyDescent="0.25">
      <c r="G28" s="194"/>
      <c r="H28" s="194"/>
      <c r="I28" s="194"/>
      <c r="J28" s="194"/>
    </row>
    <row r="29" spans="2:10" x14ac:dyDescent="0.25">
      <c r="G29" s="194"/>
      <c r="H29" s="194"/>
      <c r="I29" s="194"/>
      <c r="J29" s="194"/>
    </row>
    <row r="30" spans="2:10" x14ac:dyDescent="0.25">
      <c r="G30" s="194"/>
      <c r="H30" s="194"/>
      <c r="I30" s="194"/>
      <c r="J30" s="194"/>
    </row>
    <row r="31" spans="2:10" x14ac:dyDescent="0.25">
      <c r="G31" s="194"/>
      <c r="H31" s="194"/>
      <c r="I31" s="194"/>
      <c r="J31" s="194"/>
    </row>
    <row r="32" spans="2:10" x14ac:dyDescent="0.25">
      <c r="G32" s="194"/>
      <c r="H32" s="194"/>
      <c r="I32" s="194"/>
      <c r="J32" s="194"/>
    </row>
  </sheetData>
  <sortState xmlns:xlrd2="http://schemas.microsoft.com/office/spreadsheetml/2017/richdata2" ref="B6:G19">
    <sortCondition descending="1" ref="G6:G19"/>
  </sortState>
  <pageMargins left="0.7" right="0.7" top="0.75" bottom="0.75" header="0.3" footer="0.3"/>
  <pageSetup paperSize="9" orientation="portrait" r:id="rId1"/>
  <headerFooter>
    <oddFooter>&amp;L&amp;1#&amp;"Calibri"&amp;10&amp;KA80000Interne</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58AAB-FE74-4630-B8A4-B3C4429A51A6}">
  <sheetPr>
    <tabColor rgb="FF7030A0"/>
  </sheetPr>
  <dimension ref="A1:P14"/>
  <sheetViews>
    <sheetView showGridLines="0" zoomScale="70" zoomScaleNormal="70" workbookViewId="0">
      <selection activeCell="N41" sqref="N41"/>
    </sheetView>
  </sheetViews>
  <sheetFormatPr baseColWidth="10" defaultColWidth="11.42578125" defaultRowHeight="12.75" x14ac:dyDescent="0.2"/>
  <cols>
    <col min="1" max="1" width="4.7109375" style="8" customWidth="1"/>
    <col min="2" max="2" width="53" style="8" customWidth="1"/>
    <col min="3" max="3" width="15.85546875" style="8" customWidth="1"/>
    <col min="4" max="4" width="15.140625" style="8" customWidth="1"/>
    <col min="5" max="5" width="25" style="8" bestFit="1" customWidth="1"/>
    <col min="6" max="12" width="11.42578125" style="8"/>
    <col min="13" max="13" width="37.140625" style="8" customWidth="1"/>
    <col min="14" max="15" width="22.85546875" style="8" customWidth="1"/>
    <col min="16" max="16" width="27" style="8" customWidth="1"/>
    <col min="17" max="16384" width="11.42578125" style="8"/>
  </cols>
  <sheetData>
    <row r="1" spans="1:16" ht="21.75" customHeight="1" x14ac:dyDescent="0.25">
      <c r="B1" s="74" t="s">
        <v>121</v>
      </c>
    </row>
    <row r="2" spans="1:16" ht="21.75" customHeight="1" x14ac:dyDescent="0.25">
      <c r="A2" s="31"/>
    </row>
    <row r="3" spans="1:16" s="10" customFormat="1" ht="21.75" customHeight="1" x14ac:dyDescent="0.25">
      <c r="B3" s="7"/>
    </row>
    <row r="4" spans="1:16" s="10" customFormat="1" ht="17.100000000000001" customHeight="1" x14ac:dyDescent="0.25">
      <c r="B4" s="7"/>
    </row>
    <row r="5" spans="1:16" s="11" customFormat="1" ht="39.75" customHeight="1" x14ac:dyDescent="0.25">
      <c r="B5" s="77"/>
      <c r="C5" s="140" t="s">
        <v>19</v>
      </c>
      <c r="D5" s="140" t="s">
        <v>22</v>
      </c>
      <c r="E5" s="140" t="s">
        <v>81</v>
      </c>
      <c r="M5" s="143"/>
      <c r="N5" s="144"/>
      <c r="O5" s="144"/>
      <c r="P5" s="144"/>
    </row>
    <row r="6" spans="1:16" s="12" customFormat="1" ht="33" customHeight="1" x14ac:dyDescent="0.25">
      <c r="B6" s="141" t="s">
        <v>122</v>
      </c>
      <c r="C6" s="142">
        <v>2140</v>
      </c>
      <c r="D6" s="142">
        <v>2214</v>
      </c>
      <c r="E6" s="142">
        <v>2252</v>
      </c>
      <c r="M6" s="145"/>
      <c r="N6" s="146"/>
      <c r="O6" s="146"/>
      <c r="P6" s="146"/>
    </row>
    <row r="7" spans="1:16" x14ac:dyDescent="0.2">
      <c r="A7" s="18"/>
      <c r="B7" s="18"/>
      <c r="C7" s="113"/>
      <c r="D7" s="113"/>
      <c r="E7" s="113"/>
      <c r="M7" s="147"/>
      <c r="N7" s="147"/>
      <c r="O7" s="147"/>
      <c r="P7" s="147"/>
    </row>
    <row r="8" spans="1:16" ht="15" x14ac:dyDescent="0.2">
      <c r="A8" s="18"/>
      <c r="B8" s="18"/>
      <c r="G8" s="73"/>
      <c r="M8" s="147"/>
      <c r="N8" s="147"/>
      <c r="O8" s="147"/>
      <c r="P8" s="147"/>
    </row>
    <row r="9" spans="1:16" x14ac:dyDescent="0.2">
      <c r="A9" s="111"/>
      <c r="B9" s="112"/>
      <c r="C9" s="111"/>
      <c r="D9" s="111"/>
      <c r="E9" s="111"/>
      <c r="F9" s="111"/>
      <c r="G9" s="111"/>
      <c r="M9" s="147"/>
      <c r="N9" s="147"/>
      <c r="O9" s="147"/>
      <c r="P9" s="147"/>
    </row>
    <row r="10" spans="1:16" x14ac:dyDescent="0.2">
      <c r="A10" s="111"/>
      <c r="B10" s="111"/>
      <c r="C10" s="111"/>
      <c r="D10" s="111"/>
      <c r="E10" s="111"/>
      <c r="F10" s="111"/>
    </row>
    <row r="11" spans="1:16" x14ac:dyDescent="0.2">
      <c r="A11" s="111"/>
      <c r="B11" s="111"/>
      <c r="C11" s="111"/>
      <c r="D11" s="111"/>
      <c r="E11" s="111"/>
      <c r="F11" s="111"/>
      <c r="G11" s="111"/>
    </row>
    <row r="12" spans="1:16" x14ac:dyDescent="0.2">
      <c r="A12" s="111"/>
      <c r="B12" s="111"/>
      <c r="C12" s="111"/>
      <c r="D12" s="111"/>
      <c r="E12" s="111"/>
      <c r="F12" s="111"/>
      <c r="G12" s="111"/>
    </row>
    <row r="13" spans="1:16" x14ac:dyDescent="0.2">
      <c r="A13" s="111"/>
      <c r="B13" s="111"/>
      <c r="C13" s="111"/>
      <c r="D13" s="111"/>
      <c r="E13" s="111"/>
      <c r="F13" s="111"/>
      <c r="G13" s="111"/>
    </row>
    <row r="14" spans="1:16" x14ac:dyDescent="0.2">
      <c r="A14" s="111"/>
      <c r="B14" s="111"/>
      <c r="C14" s="111"/>
      <c r="D14" s="111"/>
      <c r="E14" s="111"/>
      <c r="F14" s="111"/>
      <c r="G14" s="111"/>
    </row>
  </sheetData>
  <printOptions horizontalCentered="1"/>
  <pageMargins left="0.78740157480314965" right="0.78740157480314965" top="0.78740157480314965" bottom="0.78740157480314965" header="0.4921259845" footer="0.4921259845"/>
  <pageSetup paperSize="9" orientation="portrait" r:id="rId1"/>
  <headerFooter alignWithMargins="0">
    <oddFooter>&amp;L&amp;1#&amp;"Calibri"&amp;10&amp;KA80000Interne</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vt:i4>
      </vt:variant>
    </vt:vector>
  </HeadingPairs>
  <TitlesOfParts>
    <vt:vector size="14" baseType="lpstr">
      <vt:lpstr>Champs de l'étude</vt:lpstr>
      <vt:lpstr>Effectifs des agents</vt:lpstr>
      <vt:lpstr>Evolution effectifs agents</vt:lpstr>
      <vt:lpstr>Pyramide ages fonctionnaires</vt:lpstr>
      <vt:lpstr>Pyramide âges salariés</vt:lpstr>
      <vt:lpstr>Agents par famille</vt:lpstr>
      <vt:lpstr>Correspondances</vt:lpstr>
      <vt:lpstr>Agents par region</vt:lpstr>
      <vt:lpstr>Effectif employeurs</vt:lpstr>
      <vt:lpstr>Evol Effectif employeurs</vt:lpstr>
      <vt:lpstr>Types d'employeurs</vt:lpstr>
      <vt:lpstr>Employeurs par region</vt:lpstr>
      <vt:lpstr>Carte - Employeurs par region</vt:lpstr>
      <vt:lpstr>'Evol Effectif employeurs'!Zone_d_impression</vt:lpstr>
    </vt:vector>
  </TitlesOfParts>
  <Company>ICDC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Belliard, Karine</dc:creator>
  <cp:lastModifiedBy>Gautier, Loïc</cp:lastModifiedBy>
  <cp:lastPrinted>2018-05-18T06:42:12Z</cp:lastPrinted>
  <dcterms:created xsi:type="dcterms:W3CDTF">2014-03-24T08:50:15Z</dcterms:created>
  <dcterms:modified xsi:type="dcterms:W3CDTF">2025-10-23T08:25:28Z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26b0da4-3db3-477f-aae7-ffa237cfc891_Enabled">
    <vt:lpwstr>True</vt:lpwstr>
  </property>
  <property fmtid="{D5CDD505-2E9C-101B-9397-08002B2CF9AE}" pid="3" name="MSIP_Label_526b0da4-3db3-477f-aae7-ffa237cfc891_SiteId">
    <vt:lpwstr>6eab6365-8194-49c6-a4d0-e2d1a0fbeb74</vt:lpwstr>
  </property>
  <property fmtid="{D5CDD505-2E9C-101B-9397-08002B2CF9AE}" pid="4" name="MSIP_Label_526b0da4-3db3-477f-aae7-ffa237cfc891_Owner">
    <vt:lpwstr>Clemence.Darrigade@caissedesdepots.fr</vt:lpwstr>
  </property>
  <property fmtid="{D5CDD505-2E9C-101B-9397-08002B2CF9AE}" pid="5" name="MSIP_Label_526b0da4-3db3-477f-aae7-ffa237cfc891_SetDate">
    <vt:lpwstr>2019-07-09T13:44:58.8028887Z</vt:lpwstr>
  </property>
  <property fmtid="{D5CDD505-2E9C-101B-9397-08002B2CF9AE}" pid="6" name="MSIP_Label_526b0da4-3db3-477f-aae7-ffa237cfc891_Name">
    <vt:lpwstr>CDC-Interne</vt:lpwstr>
  </property>
  <property fmtid="{D5CDD505-2E9C-101B-9397-08002B2CF9AE}" pid="7" name="MSIP_Label_526b0da4-3db3-477f-aae7-ffa237cfc891_Application">
    <vt:lpwstr>Microsoft Azure Information Protection</vt:lpwstr>
  </property>
  <property fmtid="{D5CDD505-2E9C-101B-9397-08002B2CF9AE}" pid="8" name="MSIP_Label_526b0da4-3db3-477f-aae7-ffa237cfc891_Extended_MSFT_Method">
    <vt:lpwstr>Automatic</vt:lpwstr>
  </property>
  <property fmtid="{D5CDD505-2E9C-101B-9397-08002B2CF9AE}" pid="9" name="MSIP_Label_1387ec98-8aff-418c-9455-dc857e1ea7dc_Enabled">
    <vt:lpwstr>true</vt:lpwstr>
  </property>
  <property fmtid="{D5CDD505-2E9C-101B-9397-08002B2CF9AE}" pid="10" name="MSIP_Label_1387ec98-8aff-418c-9455-dc857e1ea7dc_SetDate">
    <vt:lpwstr>2023-01-20T14:48:29Z</vt:lpwstr>
  </property>
  <property fmtid="{D5CDD505-2E9C-101B-9397-08002B2CF9AE}" pid="11" name="MSIP_Label_1387ec98-8aff-418c-9455-dc857e1ea7dc_Method">
    <vt:lpwstr>Standard</vt:lpwstr>
  </property>
  <property fmtid="{D5CDD505-2E9C-101B-9397-08002B2CF9AE}" pid="12" name="MSIP_Label_1387ec98-8aff-418c-9455-dc857e1ea7dc_Name">
    <vt:lpwstr>1387ec98-8aff-418c-9455-dc857e1ea7dc</vt:lpwstr>
  </property>
  <property fmtid="{D5CDD505-2E9C-101B-9397-08002B2CF9AE}" pid="13" name="MSIP_Label_1387ec98-8aff-418c-9455-dc857e1ea7dc_SiteId">
    <vt:lpwstr>6eab6365-8194-49c6-a4d0-e2d1a0fbeb74</vt:lpwstr>
  </property>
  <property fmtid="{D5CDD505-2E9C-101B-9397-08002B2CF9AE}" pid="14" name="MSIP_Label_1387ec98-8aff-418c-9455-dc857e1ea7dc_ActionId">
    <vt:lpwstr>d30083e3-02f1-4964-baf5-3c99f9747405</vt:lpwstr>
  </property>
  <property fmtid="{D5CDD505-2E9C-101B-9397-08002B2CF9AE}" pid="15" name="MSIP_Label_1387ec98-8aff-418c-9455-dc857e1ea7dc_ContentBits">
    <vt:lpwstr>2</vt:lpwstr>
  </property>
</Properties>
</file>