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2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U:\DDR\DDES\DDES-Etudes-Stats\06_Publications_événements\QRS_les brèves\n°19_AT-MP_SDIS\"/>
    </mc:Choice>
  </mc:AlternateContent>
  <xr:revisionPtr revIDLastSave="0" documentId="13_ncr:1_{960B9CB7-FCB2-451A-8529-F0A188548E1F}" xr6:coauthVersionLast="47" xr6:coauthVersionMax="47" xr10:uidLastSave="{00000000-0000-0000-0000-000000000000}"/>
  <bookViews>
    <workbookView xWindow="-120" yWindow="-120" windowWidth="25440" windowHeight="15390" tabRatio="875" xr2:uid="{00000000-000D-0000-FFFF-FFFF00000000}"/>
  </bookViews>
  <sheets>
    <sheet name="Effectif" sheetId="37" r:id="rId1"/>
    <sheet name="Nombre_AT_MP_agent" sheetId="32" r:id="rId2"/>
    <sheet name="Repartition_categorie_personnel" sheetId="36" r:id="rId3"/>
    <sheet name="Repartition_par_sexe" sheetId="29" r:id="rId4"/>
    <sheet name="Répartition par âge" sheetId="30" r:id="rId5"/>
    <sheet name="Répartition_geo" sheetId="35" r:id="rId6"/>
    <sheet name="Historique_indicateurs" sheetId="19" r:id="rId7"/>
    <sheet name="repartition_par_type_evenement" sheetId="31" r:id="rId8"/>
    <sheet name="tache_sdis" sheetId="33" r:id="rId9"/>
  </sheets>
  <definedNames>
    <definedName name="_xlnm._FilterDatabase" localSheetId="5" hidden="1">Répartition_geo!$A$3:$E$260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2" i="32" l="1"/>
  <c r="B12" i="32"/>
  <c r="H11" i="29"/>
  <c r="E6" i="29"/>
  <c r="N10" i="29"/>
  <c r="G10" i="29"/>
  <c r="J10" i="29"/>
  <c r="E17" i="29"/>
  <c r="E6" i="36"/>
  <c r="D6" i="36"/>
  <c r="C6" i="36"/>
  <c r="B6" i="36"/>
  <c r="E7" i="29"/>
  <c r="D17" i="29" s="1"/>
  <c r="E8" i="29"/>
  <c r="E16" i="29" s="1"/>
  <c r="E9" i="29"/>
  <c r="D16" i="29" s="1"/>
  <c r="D5" i="37" l="1"/>
  <c r="D4" i="37"/>
  <c r="G11" i="29" l="1"/>
  <c r="H10" i="29"/>
  <c r="B7" i="32"/>
  <c r="D7" i="32" s="1"/>
  <c r="C7" i="32"/>
  <c r="E7" i="32" s="1"/>
  <c r="D6" i="32" l="1"/>
  <c r="D4" i="32"/>
  <c r="E6" i="32"/>
  <c r="E5" i="32"/>
  <c r="E4" i="32"/>
  <c r="D5" i="32"/>
  <c r="N11" i="29"/>
  <c r="Q10" i="29" l="1"/>
  <c r="J11" i="29"/>
  <c r="Q11" i="29"/>
  <c r="C11" i="29"/>
  <c r="D11" i="29"/>
  <c r="E11" i="29" l="1"/>
  <c r="O10" i="29"/>
  <c r="O11" i="29"/>
  <c r="P11" i="29"/>
  <c r="P10" i="29"/>
  <c r="I10" i="29"/>
  <c r="I11" i="29"/>
  <c r="C10" i="29" l="1"/>
  <c r="N12" i="29" s="1"/>
  <c r="D10" i="29"/>
  <c r="G12" i="29" l="1"/>
  <c r="H12" i="29" s="1"/>
  <c r="E10" i="29"/>
  <c r="Q12" i="29"/>
  <c r="P12" i="29"/>
  <c r="O12" i="29"/>
  <c r="I12" i="29" l="1"/>
  <c r="J12" i="29"/>
</calcChain>
</file>

<file path=xl/sharedStrings.xml><?xml version="1.0" encoding="utf-8"?>
<sst xmlns="http://schemas.openxmlformats.org/spreadsheetml/2006/main" count="169" uniqueCount="123">
  <si>
    <t>SPP</t>
  </si>
  <si>
    <t>M</t>
  </si>
  <si>
    <t>INCENDIES</t>
  </si>
  <si>
    <t>PATS</t>
  </si>
  <si>
    <t>Auvergne-Rhône-Alpes</t>
  </si>
  <si>
    <t>Hauts-de-France</t>
  </si>
  <si>
    <t>Provence-Alpes-Côte d'Azur</t>
  </si>
  <si>
    <t>Grand Est</t>
  </si>
  <si>
    <t>Occitanie</t>
  </si>
  <si>
    <t>Normandie</t>
  </si>
  <si>
    <t>Nouvelle-Aquitaine</t>
  </si>
  <si>
    <t>Centre-Val de Loire</t>
  </si>
  <si>
    <t>Bourgogne-Franche-Comté</t>
  </si>
  <si>
    <t>Bretagne</t>
  </si>
  <si>
    <t>Corse</t>
  </si>
  <si>
    <t>Pays de la Loire</t>
  </si>
  <si>
    <t>Guadeloupe</t>
  </si>
  <si>
    <t>Guyane</t>
  </si>
  <si>
    <t>Mayotte</t>
  </si>
  <si>
    <t>Maladie professionnelle</t>
  </si>
  <si>
    <t>ACTIVITE PHYSIQUE ET SPORTIVE</t>
  </si>
  <si>
    <t>FORMATION / INSTRUCTION / PREPARATION OPERATIONNELLE</t>
  </si>
  <si>
    <t>âge moyen</t>
  </si>
  <si>
    <t>F</t>
  </si>
  <si>
    <t>Catégorie de personnel</t>
  </si>
  <si>
    <t>Catégorie</t>
  </si>
  <si>
    <t>Ensemble</t>
  </si>
  <si>
    <t>SPP ayant eu un AT-MP</t>
  </si>
  <si>
    <t>PATS ayant eu un AT-MP</t>
  </si>
  <si>
    <t>35 - 39ans</t>
  </si>
  <si>
    <t>40 - 44ans</t>
  </si>
  <si>
    <t>45 - 49ans</t>
  </si>
  <si>
    <t>50 - 54ans</t>
  </si>
  <si>
    <t>55 - 59ans</t>
  </si>
  <si>
    <t>60ans et plus</t>
  </si>
  <si>
    <t>Moins de 30ans</t>
  </si>
  <si>
    <t>Effectif permanent</t>
  </si>
  <si>
    <t>30 -34ans</t>
  </si>
  <si>
    <t>Nombre d'évènements</t>
  </si>
  <si>
    <t>Accidents de service</t>
  </si>
  <si>
    <t>Accident de service - Centre de secours</t>
  </si>
  <si>
    <t>Accident de service - Mission</t>
  </si>
  <si>
    <t>Accident de service - circulation</t>
  </si>
  <si>
    <t>Accident de service - Non precise</t>
  </si>
  <si>
    <t>Accident trajet</t>
  </si>
  <si>
    <t>Maladie</t>
  </si>
  <si>
    <t>Taux de sinistralité</t>
  </si>
  <si>
    <t>part SPP</t>
  </si>
  <si>
    <t>part PATS</t>
  </si>
  <si>
    <t>Nombre d'évènement dans l'année</t>
  </si>
  <si>
    <t>Répartition des agents en fonction du nombre d'AT-MP dans l'année</t>
  </si>
  <si>
    <t>Effectif permanent déclarant</t>
  </si>
  <si>
    <t>Autre maladies</t>
  </si>
  <si>
    <t>Accident service</t>
  </si>
  <si>
    <t>Autre maladie</t>
  </si>
  <si>
    <t>Taux de fréquence</t>
  </si>
  <si>
    <t>Taux de gravité</t>
  </si>
  <si>
    <t>SECOURS A PERSONNES</t>
  </si>
  <si>
    <t>Tâche exercée</t>
  </si>
  <si>
    <t>INTERVENTIONS SPECIALISEES ET OPERATIONS DIVERSES</t>
  </si>
  <si>
    <t>TRAVAIL ADMNISTRATIF/MAINTENANCE/VIE COURANTE/AUTRES TACHES</t>
  </si>
  <si>
    <t>île-de-France</t>
  </si>
  <si>
    <t>num_reg</t>
  </si>
  <si>
    <t>Effectif</t>
  </si>
  <si>
    <t>Victimes d'AT-MP</t>
  </si>
  <si>
    <t>Durée moyenne des arrêts (échelle de droite)</t>
  </si>
  <si>
    <t>Femmes</t>
  </si>
  <si>
    <t>Hommes</t>
  </si>
  <si>
    <t>Total</t>
  </si>
  <si>
    <t>AT-MP</t>
  </si>
  <si>
    <t>sinistralite_SPP</t>
  </si>
  <si>
    <t>sinistralite_PATS</t>
  </si>
  <si>
    <t>9.6%</t>
  </si>
  <si>
    <t>3.0%</t>
  </si>
  <si>
    <t>8.1%</t>
  </si>
  <si>
    <t>12.8%</t>
  </si>
  <si>
    <t>2.4%</t>
  </si>
  <si>
    <t>10.7%</t>
  </si>
  <si>
    <t>15.6%</t>
  </si>
  <si>
    <t>2.7%</t>
  </si>
  <si>
    <t>12.5%</t>
  </si>
  <si>
    <t>5.7%</t>
  </si>
  <si>
    <t>7.0%</t>
  </si>
  <si>
    <t>3.5%</t>
  </si>
  <si>
    <t>1.9%</t>
  </si>
  <si>
    <t>2.6%</t>
  </si>
  <si>
    <t>3.1%</t>
  </si>
  <si>
    <t>14.5%</t>
  </si>
  <si>
    <t>4.6%</t>
  </si>
  <si>
    <t>11.7%</t>
  </si>
  <si>
    <t>3.4%</t>
  </si>
  <si>
    <t>1.5%</t>
  </si>
  <si>
    <t>0.0%</t>
  </si>
  <si>
    <t>14.2%</t>
  </si>
  <si>
    <t>4.2%</t>
  </si>
  <si>
    <t>11.1%</t>
  </si>
  <si>
    <t>3.7%</t>
  </si>
  <si>
    <t>9.5%</t>
  </si>
  <si>
    <t>4.8%</t>
  </si>
  <si>
    <t>13.7%</t>
  </si>
  <si>
    <t>12.2%</t>
  </si>
  <si>
    <t>5.5%</t>
  </si>
  <si>
    <t>Avec arrêt</t>
  </si>
  <si>
    <t>Durée moyenne</t>
  </si>
  <si>
    <t>Part événement</t>
  </si>
  <si>
    <t>Part avec arrêt</t>
  </si>
  <si>
    <t>Part des agents victimes
d'AT-MP</t>
  </si>
  <si>
    <t>Nombre d'évènements par catégorie de personnel</t>
  </si>
  <si>
    <t>Evènements avec arrêt</t>
  </si>
  <si>
    <r>
      <t xml:space="preserve">Sapeurs-pompiers 
professionnels </t>
    </r>
    <r>
      <rPr>
        <sz val="10"/>
        <rFont val="Calibri"/>
        <family val="2"/>
      </rPr>
      <t>(SPP)</t>
    </r>
  </si>
  <si>
    <r>
      <t xml:space="preserve">Personnels administratifs, techniques et spécialisés </t>
    </r>
    <r>
      <rPr>
        <sz val="10"/>
        <rFont val="Calibri"/>
        <family val="2"/>
      </rPr>
      <t>(PATS)</t>
    </r>
  </si>
  <si>
    <t>Répartition par âge</t>
  </si>
  <si>
    <t>Répartition par sexe</t>
  </si>
  <si>
    <t>Région</t>
  </si>
  <si>
    <t>Type d'événement</t>
  </si>
  <si>
    <t>Les tâches exercées par les SPP lors des AT-MP</t>
  </si>
  <si>
    <t>Les événements avec arrêt</t>
  </si>
  <si>
    <t>Evolution des indicateurs de sinistralité de 2009 à 2021</t>
  </si>
  <si>
    <t>Taux de sinistralité par région</t>
  </si>
  <si>
    <t>Nombre d'événements</t>
  </si>
  <si>
    <t>Nombre d'agents ayant au moins un AT-MP</t>
  </si>
  <si>
    <t>Type de personnel</t>
  </si>
  <si>
    <t>Nombre d'agents par catégorie de personnel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</si>
</sst>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0.0%"/>
    <numFmt numFmtId="165" formatCode="0.0"/>
    <numFmt numFmtId="166" formatCode="_-* #,##0_-;\-* #,##0_-;_-* &quot;-&quot;??_-;_-@_-"/>
    <numFmt numFmtId="167" formatCode="#,##0&quot;j&quot;;\-#,##0&quot;j&quot;"/>
    <numFmt numFmtId="168" formatCode="#,##0.00&quot;j&quot;;\-#,##0.00&quot;j&quot;"/>
    <numFmt numFmtId="169" formatCode="0&quot;j&quot;"/>
    <numFmt numFmtId="170" formatCode="0.000%"/>
  </numFmts>
  <fonts count="27">
    <font>
      <sz val="11"/>
      <name val="Calibri"/>
    </font>
    <font>
      <sz val="11"/>
      <name val="Calibri"/>
      <family val="2"/>
    </font>
    <font>
      <sz val="10"/>
      <name val="Arial"/>
      <family val="2"/>
    </font>
    <font>
      <b/>
      <sz val="11"/>
      <name val="Calibri"/>
      <family val="2"/>
    </font>
    <font>
      <b/>
      <sz val="11"/>
      <color theme="4" tint="-0.249977111117893"/>
      <name val="Calibri"/>
      <family val="2"/>
    </font>
    <font>
      <sz val="11"/>
      <color rgb="FFC83748"/>
      <name val="Calibri"/>
      <family val="2"/>
    </font>
    <font>
      <sz val="11"/>
      <color theme="4" tint="-0.249977111117893"/>
      <name val="Calibri"/>
      <family val="2"/>
    </font>
    <font>
      <sz val="9"/>
      <name val="Calibri"/>
      <family val="2"/>
    </font>
    <font>
      <sz val="8"/>
      <name val="Calibri"/>
      <family val="2"/>
    </font>
    <font>
      <sz val="11"/>
      <color theme="0"/>
      <name val="Calibri"/>
      <family val="2"/>
    </font>
    <font>
      <b/>
      <sz val="11"/>
      <color rgb="FFC00000"/>
      <name val="Calibri"/>
      <family val="2"/>
    </font>
    <font>
      <sz val="10"/>
      <color rgb="FFC00000"/>
      <name val="Calibri"/>
      <family val="2"/>
    </font>
    <font>
      <sz val="9"/>
      <color rgb="FFC00000"/>
      <name val="Calibri"/>
      <family val="2"/>
    </font>
    <font>
      <sz val="9"/>
      <color theme="4" tint="-0.249977111117893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b/>
      <sz val="11"/>
      <color rgb="FF1A355C"/>
      <name val="Calibri"/>
      <family val="2"/>
    </font>
    <font>
      <sz val="11"/>
      <color rgb="FF1A355C"/>
      <name val="Calibri"/>
      <family val="2"/>
    </font>
    <font>
      <sz val="11"/>
      <color rgb="FFE73446"/>
      <name val="Calibri"/>
      <family val="2"/>
    </font>
    <font>
      <b/>
      <sz val="11"/>
      <color rgb="FFE73446"/>
      <name val="Calibri"/>
      <family val="2"/>
    </font>
    <font>
      <b/>
      <sz val="10"/>
      <color rgb="FFE73446"/>
      <name val="Calibri"/>
      <family val="2"/>
    </font>
    <font>
      <u/>
      <sz val="11"/>
      <color rgb="FF1A355C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9"/>
      <name val="Arial Rounded MT Bold"/>
      <family val="2"/>
    </font>
    <font>
      <b/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3264"/>
        <bgColor indexed="64"/>
      </patternFill>
    </fill>
    <fill>
      <patternFill patternType="solid">
        <fgColor rgb="FF1A355C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theme="4" tint="-0.499984740745262"/>
      </right>
      <top/>
      <bottom/>
      <diagonal/>
    </border>
    <border>
      <left style="thin">
        <color indexed="64"/>
      </left>
      <right style="thin">
        <color theme="0"/>
      </right>
      <top/>
      <bottom/>
      <diagonal/>
    </border>
    <border>
      <left style="thin">
        <color indexed="64"/>
      </left>
      <right style="thin">
        <color rgb="FF0032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rgb="FF0032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</cellStyleXfs>
  <cellXfs count="138">
    <xf numFmtId="0" fontId="0" fillId="0" borderId="0" xfId="0"/>
    <xf numFmtId="0" fontId="0" fillId="0" borderId="0" xfId="0" applyAlignment="1">
      <alignment horizontal="left"/>
    </xf>
    <xf numFmtId="164" fontId="0" fillId="0" borderId="0" xfId="1" applyNumberFormat="1" applyFont="1"/>
    <xf numFmtId="9" fontId="0" fillId="0" borderId="0" xfId="1" applyFont="1"/>
    <xf numFmtId="0" fontId="0" fillId="0" borderId="0" xfId="0" applyAlignment="1">
      <alignment vertical="center"/>
    </xf>
    <xf numFmtId="0" fontId="1" fillId="0" borderId="0" xfId="0" applyFont="1"/>
    <xf numFmtId="165" fontId="0" fillId="0" borderId="0" xfId="0" applyNumberFormat="1"/>
    <xf numFmtId="9" fontId="4" fillId="0" borderId="0" xfId="1" applyFont="1" applyAlignment="1">
      <alignment horizontal="right"/>
    </xf>
    <xf numFmtId="9" fontId="5" fillId="0" borderId="0" xfId="1" applyFont="1"/>
    <xf numFmtId="9" fontId="6" fillId="0" borderId="0" xfId="1" applyFont="1"/>
    <xf numFmtId="0" fontId="0" fillId="0" borderId="0" xfId="0" applyBorder="1"/>
    <xf numFmtId="0" fontId="0" fillId="0" borderId="5" xfId="0" applyBorder="1"/>
    <xf numFmtId="9" fontId="5" fillId="0" borderId="5" xfId="1" applyFont="1" applyBorder="1"/>
    <xf numFmtId="9" fontId="9" fillId="0" borderId="0" xfId="1" applyFont="1"/>
    <xf numFmtId="0" fontId="0" fillId="0" borderId="0" xfId="0" applyBorder="1" applyAlignment="1">
      <alignment vertical="center"/>
    </xf>
    <xf numFmtId="0" fontId="8" fillId="0" borderId="0" xfId="0" applyFont="1" applyAlignment="1">
      <alignment vertical="center"/>
    </xf>
    <xf numFmtId="9" fontId="12" fillId="0" borderId="0" xfId="1" applyFont="1" applyAlignment="1">
      <alignment horizontal="left"/>
    </xf>
    <xf numFmtId="1" fontId="0" fillId="0" borderId="0" xfId="0" applyNumberFormat="1"/>
    <xf numFmtId="0" fontId="14" fillId="2" borderId="6" xfId="0" applyFont="1" applyFill="1" applyBorder="1" applyAlignment="1">
      <alignment horizontal="left" vertical="center" indent="1"/>
    </xf>
    <xf numFmtId="0" fontId="1" fillId="0" borderId="7" xfId="0" applyFont="1" applyBorder="1" applyAlignment="1">
      <alignment horizontal="left" vertical="center" wrapText="1" indent="1"/>
    </xf>
    <xf numFmtId="164" fontId="0" fillId="0" borderId="9" xfId="1" applyNumberFormat="1" applyFont="1" applyBorder="1" applyAlignment="1">
      <alignment horizontal="center" vertical="center"/>
    </xf>
    <xf numFmtId="164" fontId="0" fillId="0" borderId="4" xfId="1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9" fontId="5" fillId="0" borderId="0" xfId="1" applyFont="1" applyAlignment="1">
      <alignment horizontal="left"/>
    </xf>
    <xf numFmtId="0" fontId="11" fillId="0" borderId="0" xfId="0" applyFont="1" applyAlignment="1"/>
    <xf numFmtId="0" fontId="0" fillId="0" borderId="0" xfId="0" applyAlignment="1">
      <alignment horizontal="right" wrapText="1"/>
    </xf>
    <xf numFmtId="0" fontId="10" fillId="0" borderId="0" xfId="0" applyFont="1" applyAlignment="1"/>
    <xf numFmtId="0" fontId="15" fillId="0" borderId="0" xfId="0" applyFont="1" applyAlignment="1">
      <alignment horizontal="right"/>
    </xf>
    <xf numFmtId="0" fontId="0" fillId="0" borderId="0" xfId="0"/>
    <xf numFmtId="0" fontId="0" fillId="0" borderId="0" xfId="0"/>
    <xf numFmtId="0" fontId="1" fillId="0" borderId="10" xfId="0" applyFont="1" applyBorder="1" applyAlignment="1">
      <alignment horizontal="left" vertical="center" wrapText="1" indent="1"/>
    </xf>
    <xf numFmtId="9" fontId="17" fillId="0" borderId="0" xfId="1" applyFont="1" applyAlignment="1">
      <alignment horizontal="right"/>
    </xf>
    <xf numFmtId="9" fontId="18" fillId="0" borderId="0" xfId="1" applyFont="1"/>
    <xf numFmtId="9" fontId="19" fillId="0" borderId="0" xfId="1" applyFont="1" applyAlignment="1">
      <alignment horizontal="left"/>
    </xf>
    <xf numFmtId="1" fontId="0" fillId="0" borderId="0" xfId="1" applyNumberFormat="1" applyFont="1"/>
    <xf numFmtId="0" fontId="9" fillId="3" borderId="0" xfId="0" applyFont="1" applyFill="1"/>
    <xf numFmtId="0" fontId="0" fillId="0" borderId="2" xfId="0" applyBorder="1"/>
    <xf numFmtId="9" fontId="0" fillId="0" borderId="2" xfId="1" applyFont="1" applyBorder="1"/>
    <xf numFmtId="0" fontId="22" fillId="0" borderId="0" xfId="0" applyFont="1"/>
    <xf numFmtId="0" fontId="9" fillId="3" borderId="0" xfId="0" applyFont="1" applyFill="1" applyAlignment="1">
      <alignment wrapText="1"/>
    </xf>
    <xf numFmtId="0" fontId="9" fillId="3" borderId="0" xfId="0" applyFont="1" applyFill="1" applyAlignment="1">
      <alignment vertical="center" wrapText="1"/>
    </xf>
    <xf numFmtId="3" fontId="0" fillId="0" borderId="2" xfId="0" applyNumberFormat="1" applyBorder="1"/>
    <xf numFmtId="3" fontId="0" fillId="0" borderId="2" xfId="1" applyNumberFormat="1" applyFont="1" applyBorder="1"/>
    <xf numFmtId="9" fontId="5" fillId="0" borderId="0" xfId="1" applyFont="1" applyBorder="1"/>
    <xf numFmtId="0" fontId="7" fillId="0" borderId="0" xfId="0" applyFont="1" applyBorder="1" applyAlignment="1">
      <alignment horizontal="left"/>
    </xf>
    <xf numFmtId="9" fontId="13" fillId="0" borderId="0" xfId="1" applyFont="1" applyBorder="1"/>
    <xf numFmtId="9" fontId="4" fillId="0" borderId="0" xfId="1" applyFont="1" applyBorder="1" applyAlignment="1">
      <alignment horizontal="right"/>
    </xf>
    <xf numFmtId="9" fontId="9" fillId="0" borderId="0" xfId="1" applyFont="1" applyBorder="1"/>
    <xf numFmtId="9" fontId="6" fillId="0" borderId="0" xfId="1" applyFont="1" applyBorder="1"/>
    <xf numFmtId="2" fontId="0" fillId="0" borderId="0" xfId="0" applyNumberFormat="1"/>
    <xf numFmtId="165" fontId="0" fillId="0" borderId="0" xfId="1" applyNumberFormat="1" applyFont="1"/>
    <xf numFmtId="0" fontId="3" fillId="0" borderId="2" xfId="0" applyFont="1" applyBorder="1"/>
    <xf numFmtId="164" fontId="0" fillId="0" borderId="0" xfId="0" applyNumberFormat="1"/>
    <xf numFmtId="3" fontId="1" fillId="0" borderId="8" xfId="0" applyNumberFormat="1" applyFon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11" fillId="0" borderId="0" xfId="0" applyFont="1" applyBorder="1" applyAlignment="1">
      <alignment horizontal="left"/>
    </xf>
    <xf numFmtId="0" fontId="11" fillId="0" borderId="0" xfId="0" applyFont="1" applyAlignment="1">
      <alignment vertical="top"/>
    </xf>
    <xf numFmtId="0" fontId="12" fillId="0" borderId="0" xfId="0" applyFont="1" applyAlignment="1"/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1" fillId="0" borderId="0" xfId="0" applyFont="1" applyBorder="1"/>
    <xf numFmtId="166" fontId="0" fillId="0" borderId="0" xfId="3" applyNumberFormat="1" applyFont="1" applyBorder="1" applyAlignment="1">
      <alignment horizontal="center" vertical="center"/>
    </xf>
    <xf numFmtId="166" fontId="0" fillId="0" borderId="0" xfId="3" applyNumberFormat="1" applyFont="1" applyBorder="1"/>
    <xf numFmtId="166" fontId="0" fillId="0" borderId="0" xfId="0" applyNumberFormat="1" applyBorder="1"/>
    <xf numFmtId="165" fontId="1" fillId="0" borderId="2" xfId="0" applyNumberFormat="1" applyFont="1" applyBorder="1"/>
    <xf numFmtId="0" fontId="3" fillId="0" borderId="2" xfId="0" applyFont="1" applyBorder="1" applyAlignment="1">
      <alignment wrapText="1"/>
    </xf>
    <xf numFmtId="0" fontId="23" fillId="0" borderId="0" xfId="0" applyFont="1"/>
    <xf numFmtId="0" fontId="14" fillId="2" borderId="0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0" fillId="0" borderId="0" xfId="0"/>
    <xf numFmtId="0" fontId="2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2" fillId="0" borderId="0" xfId="0" applyFont="1" applyAlignment="1">
      <alignment horizontal="center" vertical="top"/>
    </xf>
    <xf numFmtId="0" fontId="24" fillId="0" borderId="0" xfId="0" applyFont="1"/>
    <xf numFmtId="0" fontId="0" fillId="4" borderId="0" xfId="0" applyFill="1"/>
    <xf numFmtId="0" fontId="0" fillId="4" borderId="0" xfId="0" applyFill="1" applyAlignment="1">
      <alignment horizontal="left"/>
    </xf>
    <xf numFmtId="165" fontId="0" fillId="4" borderId="0" xfId="0" applyNumberFormat="1" applyFill="1"/>
    <xf numFmtId="0" fontId="24" fillId="4" borderId="0" xfId="0" applyFont="1" applyFill="1"/>
    <xf numFmtId="0" fontId="0" fillId="4" borderId="11" xfId="0" applyFill="1" applyBorder="1"/>
    <xf numFmtId="0" fontId="0" fillId="4" borderId="0" xfId="0" applyFill="1" applyBorder="1"/>
    <xf numFmtId="0" fontId="0" fillId="4" borderId="1" xfId="0" applyFill="1" applyBorder="1"/>
    <xf numFmtId="0" fontId="0" fillId="4" borderId="15" xfId="0" applyFill="1" applyBorder="1"/>
    <xf numFmtId="49" fontId="0" fillId="4" borderId="15" xfId="0" applyNumberFormat="1" applyFill="1" applyBorder="1"/>
    <xf numFmtId="49" fontId="0" fillId="4" borderId="16" xfId="0" applyNumberFormat="1" applyFill="1" applyBorder="1"/>
    <xf numFmtId="0" fontId="1" fillId="4" borderId="2" xfId="0" applyFont="1" applyFill="1" applyBorder="1"/>
    <xf numFmtId="0" fontId="0" fillId="4" borderId="17" xfId="0" applyFill="1" applyBorder="1"/>
    <xf numFmtId="0" fontId="0" fillId="4" borderId="18" xfId="0" applyFill="1" applyBorder="1"/>
    <xf numFmtId="164" fontId="0" fillId="4" borderId="0" xfId="1" applyNumberFormat="1" applyFont="1" applyFill="1" applyBorder="1" applyAlignment="1">
      <alignment horizontal="center"/>
    </xf>
    <xf numFmtId="164" fontId="0" fillId="4" borderId="3" xfId="1" applyNumberFormat="1" applyFont="1" applyFill="1" applyBorder="1" applyAlignment="1">
      <alignment horizontal="center"/>
    </xf>
    <xf numFmtId="164" fontId="0" fillId="4" borderId="1" xfId="1" applyNumberFormat="1" applyFont="1" applyFill="1" applyBorder="1" applyAlignment="1">
      <alignment horizontal="center"/>
    </xf>
    <xf numFmtId="164" fontId="0" fillId="4" borderId="13" xfId="1" applyNumberFormat="1" applyFont="1" applyFill="1" applyBorder="1" applyAlignment="1">
      <alignment horizontal="center"/>
    </xf>
    <xf numFmtId="0" fontId="3" fillId="0" borderId="0" xfId="0" applyFont="1"/>
    <xf numFmtId="0" fontId="0" fillId="4" borderId="0" xfId="0" applyFill="1" applyAlignment="1"/>
    <xf numFmtId="0" fontId="26" fillId="4" borderId="14" xfId="0" quotePrefix="1" applyFont="1" applyFill="1" applyBorder="1" applyAlignment="1">
      <alignment horizontal="center"/>
    </xf>
    <xf numFmtId="0" fontId="3" fillId="4" borderId="15" xfId="0" applyFont="1" applyFill="1" applyBorder="1"/>
    <xf numFmtId="0" fontId="3" fillId="4" borderId="16" xfId="0" applyFont="1" applyFill="1" applyBorder="1"/>
    <xf numFmtId="0" fontId="25" fillId="4" borderId="14" xfId="0" quotePrefix="1" applyFont="1" applyFill="1" applyBorder="1" applyAlignment="1">
      <alignment horizontal="center" vertical="center" wrapText="1"/>
    </xf>
    <xf numFmtId="0" fontId="25" fillId="4" borderId="15" xfId="0" quotePrefix="1" applyFont="1" applyFill="1" applyBorder="1" applyAlignment="1">
      <alignment horizontal="center" vertical="center" wrapText="1"/>
    </xf>
    <xf numFmtId="0" fontId="16" fillId="4" borderId="0" xfId="0" quotePrefix="1" applyFont="1" applyFill="1" applyAlignment="1">
      <alignment horizontal="center" wrapText="1"/>
    </xf>
    <xf numFmtId="0" fontId="0" fillId="4" borderId="0" xfId="0" applyFill="1" applyAlignment="1">
      <alignment wrapText="1"/>
    </xf>
    <xf numFmtId="0" fontId="16" fillId="4" borderId="11" xfId="0" quotePrefix="1" applyFont="1" applyFill="1" applyBorder="1" applyAlignment="1">
      <alignment horizontal="left" vertical="top"/>
    </xf>
    <xf numFmtId="0" fontId="16" fillId="4" borderId="0" xfId="0" quotePrefix="1" applyFont="1" applyFill="1" applyBorder="1" applyAlignment="1">
      <alignment horizontal="left" vertical="top"/>
    </xf>
    <xf numFmtId="3" fontId="16" fillId="4" borderId="0" xfId="0" applyNumberFormat="1" applyFont="1" applyFill="1" applyBorder="1" applyAlignment="1">
      <alignment vertical="center"/>
    </xf>
    <xf numFmtId="167" fontId="16" fillId="4" borderId="3" xfId="0" applyNumberFormat="1" applyFont="1" applyFill="1" applyBorder="1" applyAlignment="1">
      <alignment vertical="center"/>
    </xf>
    <xf numFmtId="9" fontId="16" fillId="4" borderId="0" xfId="1" applyFont="1" applyFill="1" applyAlignment="1">
      <alignment vertical="center"/>
    </xf>
    <xf numFmtId="0" fontId="16" fillId="4" borderId="11" xfId="0" applyFont="1" applyFill="1" applyBorder="1" applyAlignment="1">
      <alignment vertical="center"/>
    </xf>
    <xf numFmtId="1" fontId="16" fillId="4" borderId="0" xfId="0" applyNumberFormat="1" applyFont="1" applyFill="1" applyBorder="1" applyAlignment="1">
      <alignment vertical="center"/>
    </xf>
    <xf numFmtId="167" fontId="16" fillId="4" borderId="0" xfId="0" applyNumberFormat="1" applyFont="1" applyFill="1" applyAlignment="1">
      <alignment vertical="center"/>
    </xf>
    <xf numFmtId="0" fontId="16" fillId="4" borderId="11" xfId="0" quotePrefix="1" applyFont="1" applyFill="1" applyBorder="1" applyAlignment="1">
      <alignment horizontal="left" vertical="top"/>
    </xf>
    <xf numFmtId="0" fontId="0" fillId="4" borderId="3" xfId="0" applyFill="1" applyBorder="1"/>
    <xf numFmtId="168" fontId="16" fillId="4" borderId="0" xfId="0" applyNumberFormat="1" applyFont="1" applyFill="1" applyAlignment="1">
      <alignment vertical="center"/>
    </xf>
    <xf numFmtId="0" fontId="16" fillId="4" borderId="0" xfId="0" applyFont="1" applyFill="1" applyAlignment="1">
      <alignment vertical="center"/>
    </xf>
    <xf numFmtId="0" fontId="0" fillId="4" borderId="11" xfId="0" applyFill="1" applyBorder="1" applyAlignment="1">
      <alignment horizontal="left"/>
    </xf>
    <xf numFmtId="0" fontId="16" fillId="4" borderId="12" xfId="0" quotePrefix="1" applyFont="1" applyFill="1" applyBorder="1" applyAlignment="1">
      <alignment horizontal="left" vertical="top"/>
    </xf>
    <xf numFmtId="0" fontId="16" fillId="4" borderId="1" xfId="0" quotePrefix="1" applyFont="1" applyFill="1" applyBorder="1" applyAlignment="1">
      <alignment horizontal="left" vertical="top"/>
    </xf>
    <xf numFmtId="3" fontId="16" fillId="4" borderId="1" xfId="0" applyNumberFormat="1" applyFont="1" applyFill="1" applyBorder="1" applyAlignment="1">
      <alignment vertical="center"/>
    </xf>
    <xf numFmtId="167" fontId="16" fillId="4" borderId="13" xfId="0" applyNumberFormat="1" applyFont="1" applyFill="1" applyBorder="1" applyAlignment="1">
      <alignment vertical="center"/>
    </xf>
    <xf numFmtId="3" fontId="16" fillId="4" borderId="12" xfId="0" applyNumberFormat="1" applyFont="1" applyFill="1" applyBorder="1" applyAlignment="1">
      <alignment vertical="center"/>
    </xf>
    <xf numFmtId="164" fontId="16" fillId="4" borderId="1" xfId="0" applyNumberFormat="1" applyFont="1" applyFill="1" applyBorder="1" applyAlignment="1">
      <alignment vertical="center"/>
    </xf>
    <xf numFmtId="167" fontId="16" fillId="4" borderId="1" xfId="0" applyNumberFormat="1" applyFont="1" applyFill="1" applyBorder="1" applyAlignment="1">
      <alignment vertical="center"/>
    </xf>
    <xf numFmtId="0" fontId="16" fillId="4" borderId="13" xfId="0" applyFont="1" applyFill="1" applyBorder="1" applyAlignment="1">
      <alignment vertical="center"/>
    </xf>
    <xf numFmtId="0" fontId="0" fillId="4" borderId="2" xfId="0" applyFill="1" applyBorder="1"/>
    <xf numFmtId="169" fontId="0" fillId="4" borderId="2" xfId="0" applyNumberFormat="1" applyFill="1" applyBorder="1"/>
    <xf numFmtId="170" fontId="0" fillId="4" borderId="0" xfId="0" applyNumberFormat="1" applyFill="1"/>
    <xf numFmtId="0" fontId="3" fillId="4" borderId="14" xfId="0" applyFont="1" applyFill="1" applyBorder="1" applyAlignment="1">
      <alignment horizontal="center"/>
    </xf>
    <xf numFmtId="0" fontId="3" fillId="4" borderId="15" xfId="0" applyFont="1" applyFill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26" fillId="4" borderId="15" xfId="0" quotePrefix="1" applyFont="1" applyFill="1" applyBorder="1" applyAlignment="1">
      <alignment horizontal="center" vertical="center" wrapText="1"/>
    </xf>
    <xf numFmtId="0" fontId="26" fillId="4" borderId="16" xfId="0" quotePrefix="1" applyFont="1" applyFill="1" applyBorder="1" applyAlignment="1">
      <alignment horizontal="center" vertical="center" wrapText="1"/>
    </xf>
    <xf numFmtId="0" fontId="26" fillId="4" borderId="14" xfId="0" quotePrefix="1" applyFont="1" applyFill="1" applyBorder="1" applyAlignment="1">
      <alignment horizontal="center" vertical="center" wrapText="1"/>
    </xf>
    <xf numFmtId="0" fontId="3" fillId="4" borderId="2" xfId="0" applyFont="1" applyFill="1" applyBorder="1"/>
    <xf numFmtId="9" fontId="0" fillId="4" borderId="2" xfId="1" applyFont="1" applyFill="1" applyBorder="1"/>
    <xf numFmtId="164" fontId="0" fillId="4" borderId="2" xfId="1" applyNumberFormat="1" applyFont="1" applyFill="1" applyBorder="1"/>
    <xf numFmtId="0" fontId="9" fillId="3" borderId="0" xfId="0" applyFont="1" applyFill="1" applyAlignment="1">
      <alignment horizontal="center" vertical="center" wrapText="1"/>
    </xf>
    <xf numFmtId="0" fontId="0" fillId="0" borderId="2" xfId="0" applyFill="1" applyBorder="1"/>
  </cellXfs>
  <cellStyles count="4">
    <cellStyle name="Milliers" xfId="3" builtinId="3"/>
    <cellStyle name="Normal" xfId="0" builtinId="0"/>
    <cellStyle name="Normal 2" xfId="2" xr:uid="{BB8C504B-2B30-46D6-84DE-64B97571388F}"/>
    <cellStyle name="Pourcentage" xfId="1" builtinId="5"/>
  </cellStyles>
  <dxfs count="0"/>
  <tableStyles count="0" defaultTableStyle="TableStyleMedium2" defaultPivotStyle="PivotStyleLight16"/>
  <colors>
    <mruColors>
      <color rgb="FF1A355C"/>
      <color rgb="FFE73446"/>
      <color rgb="FF009A93"/>
      <color rgb="FFF7966B"/>
      <color rgb="FFCFE6E7"/>
      <color rgb="FF003264"/>
      <color rgb="FFD9FFFF"/>
      <color rgb="FF006464"/>
      <color rgb="FFA3D1FF"/>
      <color rgb="FFB9D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122703412073491E-2"/>
          <c:y val="5.0925925925925923E-2"/>
          <c:w val="0.87447506561679789"/>
          <c:h val="0.70765158254548055"/>
        </c:manualLayout>
      </c:layout>
      <c:barChart>
        <c:barDir val="col"/>
        <c:grouping val="stacked"/>
        <c:varyColors val="0"/>
        <c:ser>
          <c:idx val="0"/>
          <c:order val="0"/>
          <c:tx>
            <c:v>Victimes d'un AT-MP</c:v>
          </c:tx>
          <c:spPr>
            <a:solidFill>
              <a:srgbClr val="1A355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(Nombre_AT_MP_agent!$B$3,Nombre_AT_MP_agent!$C$3)</c:f>
              <c:strCache>
                <c:ptCount val="2"/>
                <c:pt idx="0">
                  <c:v>SPP</c:v>
                </c:pt>
                <c:pt idx="1">
                  <c:v>PATS</c:v>
                </c:pt>
              </c:strCache>
            </c:strRef>
          </c:cat>
          <c:val>
            <c:numRef>
              <c:f>(Nombre_AT_MP_agent!$D$4,Nombre_AT_MP_agent!$E$4)</c:f>
              <c:numCache>
                <c:formatCode>0%</c:formatCode>
                <c:ptCount val="2"/>
                <c:pt idx="0">
                  <c:v>0.91913173015535221</c:v>
                </c:pt>
                <c:pt idx="1">
                  <c:v>0.94736842105263153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7C-4146-AC6C-6F3ABB4C9255}"/>
            </c:ext>
          </c:extLst>
        </c:ser>
        <c:ser>
          <c:idx val="1"/>
          <c:order val="1"/>
          <c:tx>
            <c:v>Victimes de 2 AT-MP</c:v>
          </c:tx>
          <c:spPr>
            <a:solidFill>
              <a:srgbClr val="E7344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(Nombre_AT_MP_agent!$B$3,Nombre_AT_MP_agent!$C$3)</c:f>
              <c:strCache>
                <c:ptCount val="2"/>
                <c:pt idx="0">
                  <c:v>SPP</c:v>
                </c:pt>
                <c:pt idx="1">
                  <c:v>PATS</c:v>
                </c:pt>
              </c:strCache>
            </c:strRef>
          </c:cat>
          <c:val>
            <c:numRef>
              <c:f>(Nombre_AT_MP_agent!$D$5,Nombre_AT_MP_agent!$E$5)</c:f>
              <c:numCache>
                <c:formatCode>0%</c:formatCode>
                <c:ptCount val="2"/>
                <c:pt idx="0">
                  <c:v>7.5760800170248985E-2</c:v>
                </c:pt>
                <c:pt idx="1">
                  <c:v>4.8054919908466817E-2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7C-4146-AC6C-6F3ABB4C9255}"/>
            </c:ext>
          </c:extLst>
        </c:ser>
        <c:ser>
          <c:idx val="2"/>
          <c:order val="2"/>
          <c:tx>
            <c:v>Victimes de 3 AT-MP ou plus</c:v>
          </c:tx>
          <c:spPr>
            <a:solidFill>
              <a:srgbClr val="009A93"/>
            </a:solidFill>
            <a:ln>
              <a:noFill/>
            </a:ln>
            <a:effectLst/>
          </c:spPr>
          <c:invertIfNegative val="0"/>
          <c:cat>
            <c:strRef>
              <c:f>(Nombre_AT_MP_agent!$B$3,Nombre_AT_MP_agent!$C$3)</c:f>
              <c:strCache>
                <c:ptCount val="2"/>
                <c:pt idx="0">
                  <c:v>SPP</c:v>
                </c:pt>
                <c:pt idx="1">
                  <c:v>PATS</c:v>
                </c:pt>
              </c:strCache>
            </c:strRef>
          </c:cat>
          <c:val>
            <c:numRef>
              <c:f>(Nombre_AT_MP_agent!$D$6,Nombre_AT_MP_agent!$E$6)</c:f>
              <c:numCache>
                <c:formatCode>0%</c:formatCode>
                <c:ptCount val="2"/>
                <c:pt idx="0">
                  <c:v>5.1074696743988084E-3</c:v>
                </c:pt>
                <c:pt idx="1">
                  <c:v>4.5766590389016018E-3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7C-4146-AC6C-6F3ABB4C9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0"/>
        <c:overlap val="100"/>
        <c:axId val="905865752"/>
        <c:axId val="905860832"/>
      </c:barChart>
      <c:catAx>
        <c:axId val="905865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5860832"/>
        <c:crosses val="autoZero"/>
        <c:auto val="1"/>
        <c:lblAlgn val="ctr"/>
        <c:lblOffset val="100"/>
        <c:noMultiLvlLbl val="0"/>
      </c:catAx>
      <c:valAx>
        <c:axId val="90586083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05865752"/>
        <c:crosses val="autoZero"/>
        <c:crossBetween val="between"/>
        <c:majorUnit val="0.5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356376712753421E-2"/>
          <c:y val="0.90161927675707199"/>
          <c:w val="0.91529047058094115"/>
          <c:h val="7.0602945465150183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SPP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9.4587998303647156E-2"/>
          <c:y val="0.12838397843418736"/>
          <c:w val="0.81730046649703136"/>
          <c:h val="0.541829620270090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repartition_par_type_evenement!$C$4</c:f>
              <c:strCache>
                <c:ptCount val="1"/>
                <c:pt idx="0">
                  <c:v>Nombre d'évènements</c:v>
                </c:pt>
              </c:strCache>
            </c:strRef>
          </c:tx>
          <c:spPr>
            <a:solidFill>
              <a:srgbClr val="1A355C"/>
            </a:solidFill>
            <a:ln>
              <a:noFill/>
            </a:ln>
            <a:effectLst/>
          </c:spPr>
          <c:invertIfNegative val="0"/>
          <c:cat>
            <c:strRef>
              <c:f>repartition_par_type_evenement!$B$5:$B$9</c:f>
              <c:strCache>
                <c:ptCount val="5"/>
                <c:pt idx="0">
                  <c:v>Accident de service - Centre de secours</c:v>
                </c:pt>
                <c:pt idx="1">
                  <c:v>Accident de service - Mission</c:v>
                </c:pt>
                <c:pt idx="2">
                  <c:v>Accident de service - circulation</c:v>
                </c:pt>
                <c:pt idx="3">
                  <c:v>Accident trajet</c:v>
                </c:pt>
                <c:pt idx="4">
                  <c:v>Maladie professionnelle</c:v>
                </c:pt>
              </c:strCache>
            </c:strRef>
          </c:cat>
          <c:val>
            <c:numRef>
              <c:f>repartition_par_type_evenement!$C$5:$C$9</c:f>
              <c:numCache>
                <c:formatCode>#,##0</c:formatCode>
                <c:ptCount val="5"/>
                <c:pt idx="0">
                  <c:v>3268</c:v>
                </c:pt>
                <c:pt idx="1">
                  <c:v>1524</c:v>
                </c:pt>
                <c:pt idx="2">
                  <c:v>65</c:v>
                </c:pt>
                <c:pt idx="3">
                  <c:v>192</c:v>
                </c:pt>
                <c:pt idx="4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19-49D9-87D5-E245B43380DF}"/>
            </c:ext>
          </c:extLst>
        </c:ser>
        <c:ser>
          <c:idx val="1"/>
          <c:order val="1"/>
          <c:tx>
            <c:strRef>
              <c:f>repartition_par_type_evenement!$D$4</c:f>
              <c:strCache>
                <c:ptCount val="1"/>
                <c:pt idx="0">
                  <c:v>Evènements avec arrêt</c:v>
                </c:pt>
              </c:strCache>
            </c:strRef>
          </c:tx>
          <c:spPr>
            <a:pattFill prst="wdDnDiag">
              <a:fgClr>
                <a:srgbClr val="1A355C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repartition_par_type_evenement!$B$5:$B$9</c:f>
              <c:strCache>
                <c:ptCount val="5"/>
                <c:pt idx="0">
                  <c:v>Accident de service - Centre de secours</c:v>
                </c:pt>
                <c:pt idx="1">
                  <c:v>Accident de service - Mission</c:v>
                </c:pt>
                <c:pt idx="2">
                  <c:v>Accident de service - circulation</c:v>
                </c:pt>
                <c:pt idx="3">
                  <c:v>Accident trajet</c:v>
                </c:pt>
                <c:pt idx="4">
                  <c:v>Maladie professionnelle</c:v>
                </c:pt>
              </c:strCache>
            </c:strRef>
          </c:cat>
          <c:val>
            <c:numRef>
              <c:f>repartition_par_type_evenement!$D$5:$D$9</c:f>
              <c:numCache>
                <c:formatCode>#,##0</c:formatCode>
                <c:ptCount val="5"/>
                <c:pt idx="0">
                  <c:v>2317</c:v>
                </c:pt>
                <c:pt idx="1">
                  <c:v>865</c:v>
                </c:pt>
                <c:pt idx="2">
                  <c:v>35</c:v>
                </c:pt>
                <c:pt idx="3">
                  <c:v>130</c:v>
                </c:pt>
                <c:pt idx="4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19-49D9-87D5-E245B43380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05317032"/>
        <c:axId val="1005310800"/>
      </c:barChart>
      <c:lineChart>
        <c:grouping val="standard"/>
        <c:varyColors val="0"/>
        <c:ser>
          <c:idx val="2"/>
          <c:order val="2"/>
          <c:tx>
            <c:strRef>
              <c:f>repartition_par_type_evenement!$E$4</c:f>
              <c:strCache>
                <c:ptCount val="1"/>
                <c:pt idx="0">
                  <c:v>Durée moyenne des arrêts (échelle de droite)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rgbClr val="E73446"/>
              </a:solidFill>
              <a:ln w="9525">
                <a:solidFill>
                  <a:srgbClr val="E73446"/>
                </a:solidFill>
              </a:ln>
              <a:effectLst/>
            </c:spPr>
          </c:marker>
          <c:val>
            <c:numRef>
              <c:f>repartition_par_type_evenement!$E$5:$E$9</c:f>
              <c:numCache>
                <c:formatCode>#\ ##0"j";\-#\ ##0"j"</c:formatCode>
                <c:ptCount val="5"/>
                <c:pt idx="0">
                  <c:v>44.394907207999999</c:v>
                </c:pt>
                <c:pt idx="1">
                  <c:v>45.343352600999999</c:v>
                </c:pt>
                <c:pt idx="2">
                  <c:v>29.314285714</c:v>
                </c:pt>
                <c:pt idx="3">
                  <c:v>41.846153846</c:v>
                </c:pt>
                <c:pt idx="4">
                  <c:v>206.22222221999999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4C-4657-9955-D3AC05E70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746728"/>
        <c:axId val="823742792"/>
      </c:lineChart>
      <c:catAx>
        <c:axId val="100531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5310800"/>
        <c:crosses val="autoZero"/>
        <c:auto val="1"/>
        <c:lblAlgn val="ctr"/>
        <c:lblOffset val="100"/>
        <c:noMultiLvlLbl val="0"/>
      </c:catAx>
      <c:valAx>
        <c:axId val="100531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5317032"/>
        <c:crosses val="autoZero"/>
        <c:crossBetween val="between"/>
      </c:valAx>
      <c:valAx>
        <c:axId val="823742792"/>
        <c:scaling>
          <c:orientation val="minMax"/>
        </c:scaling>
        <c:delete val="0"/>
        <c:axPos val="r"/>
        <c:numFmt formatCode="#\ ##0&quot;j&quot;;\-#\ ##0&quot;j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3746728"/>
        <c:crosses val="max"/>
        <c:crossBetween val="between"/>
      </c:valAx>
      <c:catAx>
        <c:axId val="82374672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742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290924512298553E-3"/>
          <c:y val="0.85813234929010385"/>
          <c:w val="0.98615091863517057"/>
          <c:h val="0.13760098475993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PATS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6827820186598811E-2"/>
          <c:y val="0.11985064653427462"/>
          <c:w val="0.83506064461407969"/>
          <c:h val="0.5886352816990603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repartition_par_type_evenement!$I$4</c:f>
              <c:strCache>
                <c:ptCount val="1"/>
                <c:pt idx="0">
                  <c:v>Nombre d'évènements</c:v>
                </c:pt>
              </c:strCache>
            </c:strRef>
          </c:tx>
          <c:spPr>
            <a:solidFill>
              <a:srgbClr val="1A355C"/>
            </a:solidFill>
            <a:ln>
              <a:noFill/>
            </a:ln>
            <a:effectLst/>
          </c:spPr>
          <c:invertIfNegative val="0"/>
          <c:cat>
            <c:strRef>
              <c:f>repartition_par_type_evenement!$H$5:$H$7</c:f>
              <c:strCache>
                <c:ptCount val="3"/>
                <c:pt idx="0">
                  <c:v>Accident service</c:v>
                </c:pt>
                <c:pt idx="1">
                  <c:v>Accident trajet</c:v>
                </c:pt>
                <c:pt idx="2">
                  <c:v>Maladie professionnelle</c:v>
                </c:pt>
              </c:strCache>
            </c:strRef>
          </c:cat>
          <c:val>
            <c:numRef>
              <c:f>repartition_par_type_evenement!$I$5:$I$7</c:f>
              <c:numCache>
                <c:formatCode>#,##0</c:formatCode>
                <c:ptCount val="3"/>
                <c:pt idx="0">
                  <c:v>376</c:v>
                </c:pt>
                <c:pt idx="1">
                  <c:v>68</c:v>
                </c:pt>
                <c:pt idx="2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AB-4B3E-924A-627B40350B7A}"/>
            </c:ext>
          </c:extLst>
        </c:ser>
        <c:ser>
          <c:idx val="1"/>
          <c:order val="1"/>
          <c:tx>
            <c:strRef>
              <c:f>repartition_par_type_evenement!$J$4</c:f>
              <c:strCache>
                <c:ptCount val="1"/>
                <c:pt idx="0">
                  <c:v>Evènements avec arrêt</c:v>
                </c:pt>
              </c:strCache>
            </c:strRef>
          </c:tx>
          <c:spPr>
            <a:pattFill prst="wdDnDiag">
              <a:fgClr>
                <a:srgbClr val="1A355C"/>
              </a:fgClr>
              <a:bgClr>
                <a:schemeClr val="bg1"/>
              </a:bgClr>
            </a:pattFill>
            <a:ln>
              <a:noFill/>
            </a:ln>
            <a:effectLst/>
          </c:spPr>
          <c:invertIfNegative val="0"/>
          <c:cat>
            <c:strRef>
              <c:f>repartition_par_type_evenement!$H$5:$H$7</c:f>
              <c:strCache>
                <c:ptCount val="3"/>
                <c:pt idx="0">
                  <c:v>Accident service</c:v>
                </c:pt>
                <c:pt idx="1">
                  <c:v>Accident trajet</c:v>
                </c:pt>
                <c:pt idx="2">
                  <c:v>Maladie professionnelle</c:v>
                </c:pt>
              </c:strCache>
            </c:strRef>
          </c:cat>
          <c:val>
            <c:numRef>
              <c:f>repartition_par_type_evenement!$J$5:$J$7</c:f>
              <c:numCache>
                <c:formatCode>0</c:formatCode>
                <c:ptCount val="3"/>
                <c:pt idx="0">
                  <c:v>228</c:v>
                </c:pt>
                <c:pt idx="1">
                  <c:v>44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AB-4B3E-924A-627B40350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1005317032"/>
        <c:axId val="1005310800"/>
      </c:barChart>
      <c:lineChart>
        <c:grouping val="standard"/>
        <c:varyColors val="0"/>
        <c:ser>
          <c:idx val="2"/>
          <c:order val="2"/>
          <c:tx>
            <c:strRef>
              <c:f>repartition_par_type_evenement!$K$4</c:f>
              <c:strCache>
                <c:ptCount val="1"/>
                <c:pt idx="0">
                  <c:v>Durée moyenne des arrêts (échelle de droite)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E73446"/>
              </a:solidFill>
              <a:ln w="9525">
                <a:solidFill>
                  <a:srgbClr val="E73446"/>
                </a:solidFill>
              </a:ln>
              <a:effectLst/>
            </c:spPr>
          </c:marker>
          <c:val>
            <c:numRef>
              <c:f>repartition_par_type_evenement!$K$5:$K$7</c:f>
              <c:numCache>
                <c:formatCode>#\ ##0"j";\-#\ ##0"j"</c:formatCode>
                <c:ptCount val="3"/>
                <c:pt idx="0">
                  <c:v>46.157894736999999</c:v>
                </c:pt>
                <c:pt idx="1">
                  <c:v>34.272727273000001</c:v>
                </c:pt>
                <c:pt idx="2">
                  <c:v>179.85714286000001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AB-4B3E-924A-627B40350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3746728"/>
        <c:axId val="823742792"/>
      </c:lineChart>
      <c:catAx>
        <c:axId val="1005317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5310800"/>
        <c:crosses val="autoZero"/>
        <c:auto val="1"/>
        <c:lblAlgn val="ctr"/>
        <c:lblOffset val="100"/>
        <c:noMultiLvlLbl val="0"/>
      </c:catAx>
      <c:valAx>
        <c:axId val="1005310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05317032"/>
        <c:crosses val="autoZero"/>
        <c:crossBetween val="between"/>
      </c:valAx>
      <c:valAx>
        <c:axId val="823742792"/>
        <c:scaling>
          <c:orientation val="minMax"/>
        </c:scaling>
        <c:delete val="0"/>
        <c:axPos val="r"/>
        <c:numFmt formatCode="#\ ##0&quot;j&quot;;\-#\ ##0&quot;j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3746728"/>
        <c:crosses val="max"/>
        <c:crossBetween val="between"/>
      </c:valAx>
      <c:catAx>
        <c:axId val="823746728"/>
        <c:scaling>
          <c:orientation val="minMax"/>
        </c:scaling>
        <c:delete val="1"/>
        <c:axPos val="b"/>
        <c:majorTickMark val="out"/>
        <c:minorTickMark val="none"/>
        <c:tickLblPos val="nextTo"/>
        <c:crossAx val="823742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3028871391076115E-2"/>
          <c:y val="0.83679901954032221"/>
          <c:w val="0.98165376202974608"/>
          <c:h val="0.13760098475993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SPP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37664098446360128"/>
          <c:y val="0.16294340948887484"/>
          <c:w val="0.41038210167071887"/>
          <c:h val="0.7351421975219641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tache_sdis!$B$3</c:f>
              <c:strCache>
                <c:ptCount val="1"/>
                <c:pt idx="0">
                  <c:v>Nombre d'évènements</c:v>
                </c:pt>
              </c:strCache>
            </c:strRef>
          </c:tx>
          <c:spPr>
            <a:solidFill>
              <a:srgbClr val="1A355C"/>
            </a:solidFill>
            <a:ln>
              <a:solidFill>
                <a:srgbClr val="1A355C"/>
              </a:solidFill>
            </a:ln>
            <a:effectLst/>
          </c:spPr>
          <c:invertIfNegative val="0"/>
          <c:cat>
            <c:strRef>
              <c:f>tache_sdis!$A$4:$A$9</c:f>
              <c:strCache>
                <c:ptCount val="6"/>
                <c:pt idx="0">
                  <c:v>INTERVENTIONS SPECIALISEES ET OPERATIONS DIVERSES</c:v>
                </c:pt>
                <c:pt idx="1">
                  <c:v>INCENDIES</c:v>
                </c:pt>
                <c:pt idx="2">
                  <c:v>FORMATION / INSTRUCTION / PREPARATION OPERATIONNELLE</c:v>
                </c:pt>
                <c:pt idx="3">
                  <c:v>SECOURS A PERSONNES</c:v>
                </c:pt>
                <c:pt idx="4">
                  <c:v>TRAVAIL ADMNISTRATIF/MAINTENANCE/VIE COURANTE/AUTRES TACHES</c:v>
                </c:pt>
                <c:pt idx="5">
                  <c:v>ACTIVITE PHYSIQUE ET SPORTIVE</c:v>
                </c:pt>
              </c:strCache>
            </c:strRef>
          </c:cat>
          <c:val>
            <c:numRef>
              <c:f>tache_sdis!$E$4:$E$9</c:f>
              <c:numCache>
                <c:formatCode>0%</c:formatCode>
                <c:ptCount val="6"/>
                <c:pt idx="0">
                  <c:v>3.2450195111932638E-2</c:v>
                </c:pt>
                <c:pt idx="1">
                  <c:v>8.0714725816389402E-2</c:v>
                </c:pt>
                <c:pt idx="2">
                  <c:v>0.1254877798315876</c:v>
                </c:pt>
                <c:pt idx="3">
                  <c:v>0.1616348326144999</c:v>
                </c:pt>
                <c:pt idx="4">
                  <c:v>0.22386527007599097</c:v>
                </c:pt>
                <c:pt idx="5">
                  <c:v>0.37584719654959953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18-4322-9606-CB7AA4B5A5BF}"/>
            </c:ext>
          </c:extLst>
        </c:ser>
        <c:ser>
          <c:idx val="1"/>
          <c:order val="1"/>
          <c:tx>
            <c:v>Evènements avec arrêt</c:v>
          </c:tx>
          <c:spPr>
            <a:pattFill prst="wdUpDiag">
              <a:fgClr>
                <a:srgbClr val="1A355C"/>
              </a:fgClr>
              <a:bgClr>
                <a:schemeClr val="bg1"/>
              </a:bgClr>
            </a:pattFill>
            <a:ln>
              <a:solidFill>
                <a:srgbClr val="1A355C"/>
              </a:solidFill>
            </a:ln>
            <a:effectLst/>
          </c:spPr>
          <c:invertIfNegative val="0"/>
          <c:val>
            <c:numRef>
              <c:f>tache_sdis!$F$4:$F$9</c:f>
              <c:numCache>
                <c:formatCode>0.0%</c:formatCode>
                <c:ptCount val="6"/>
                <c:pt idx="0">
                  <c:v>1.7046621482850691E-2</c:v>
                </c:pt>
                <c:pt idx="1">
                  <c:v>4.7032244814130215E-2</c:v>
                </c:pt>
                <c:pt idx="2">
                  <c:v>7.8250154035736291E-2</c:v>
                </c:pt>
                <c:pt idx="3">
                  <c:v>9.0778393920722941E-2</c:v>
                </c:pt>
                <c:pt idx="4">
                  <c:v>0.15218730745532963</c:v>
                </c:pt>
                <c:pt idx="5">
                  <c:v>0.27705894434175393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18-4322-9606-CB7AA4B5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1"/>
        <c:overlap val="100"/>
        <c:axId val="813856160"/>
        <c:axId val="813860096"/>
      </c:barChart>
      <c:barChart>
        <c:barDir val="bar"/>
        <c:grouping val="clustered"/>
        <c:varyColors val="0"/>
        <c:ser>
          <c:idx val="2"/>
          <c:order val="2"/>
          <c:tx>
            <c:v>Durée moyenne des arrêts</c:v>
          </c:tx>
          <c:spPr>
            <a:noFill/>
            <a:ln>
              <a:noFill/>
            </a:ln>
            <a:effectLst/>
          </c:spPr>
          <c:invertIfNegative val="0"/>
          <c:dLbls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0" rIns="3810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tache_sdis!$D$4:$D$9</c:f>
              <c:numCache>
                <c:formatCode>0"j"</c:formatCode>
                <c:ptCount val="6"/>
                <c:pt idx="0">
                  <c:v>55.602409638554214</c:v>
                </c:pt>
                <c:pt idx="1">
                  <c:v>46.192139737991269</c:v>
                </c:pt>
                <c:pt idx="2">
                  <c:v>43.215223097112862</c:v>
                </c:pt>
                <c:pt idx="3">
                  <c:v>44.020361990950228</c:v>
                </c:pt>
                <c:pt idx="4">
                  <c:v>44.283400809716596</c:v>
                </c:pt>
                <c:pt idx="5">
                  <c:v>43.991845811712381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818-4322-9606-CB7AA4B5A5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05858760"/>
        <c:axId val="805854496"/>
      </c:barChart>
      <c:catAx>
        <c:axId val="81385616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13860096"/>
        <c:crosses val="autoZero"/>
        <c:auto val="1"/>
        <c:lblAlgn val="ctr"/>
        <c:lblOffset val="100"/>
        <c:noMultiLvlLbl val="0"/>
      </c:catAx>
      <c:valAx>
        <c:axId val="81386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13856160"/>
        <c:crosses val="autoZero"/>
        <c:crossBetween val="between"/>
      </c:valAx>
      <c:valAx>
        <c:axId val="805854496"/>
        <c:scaling>
          <c:orientation val="minMax"/>
        </c:scaling>
        <c:delete val="0"/>
        <c:axPos val="t"/>
        <c:numFmt formatCode="0&quot;j&quot;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05858760"/>
        <c:crosses val="max"/>
        <c:crossBetween val="between"/>
      </c:valAx>
      <c:catAx>
        <c:axId val="805858760"/>
        <c:scaling>
          <c:orientation val="minMax"/>
        </c:scaling>
        <c:delete val="1"/>
        <c:axPos val="l"/>
        <c:majorTickMark val="out"/>
        <c:minorTickMark val="none"/>
        <c:tickLblPos val="nextTo"/>
        <c:crossAx val="8058544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893288241945182"/>
          <c:y val="0.33939584239086679"/>
          <c:w val="0.16699812911484382"/>
          <c:h val="0.354295927732959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9369322661828"/>
          <c:y val="0.18552065096368583"/>
          <c:w val="0.49711091669096918"/>
          <c:h val="0.74223000476069445"/>
        </c:manualLayout>
      </c:layout>
      <c:doughnutChart>
        <c:varyColors val="1"/>
        <c:ser>
          <c:idx val="0"/>
          <c:order val="0"/>
          <c:spPr>
            <a:solidFill>
              <a:schemeClr val="accent6"/>
            </a:solidFill>
          </c:spPr>
          <c:dPt>
            <c:idx val="0"/>
            <c:bubble3D val="0"/>
            <c:spPr>
              <a:solidFill>
                <a:srgbClr val="1A355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39C-4304-AC4E-0BA440A3F138}"/>
              </c:ext>
            </c:extLst>
          </c:dPt>
          <c:dPt>
            <c:idx val="1"/>
            <c:bubble3D val="0"/>
            <c:spPr>
              <a:solidFill>
                <a:srgbClr val="009A9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39C-4304-AC4E-0BA440A3F13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Repartition_categorie_personnel!$A$4:$A$5</c:f>
              <c:strCache>
                <c:ptCount val="2"/>
                <c:pt idx="0">
                  <c:v>SPP</c:v>
                </c:pt>
                <c:pt idx="1">
                  <c:v>PATS</c:v>
                </c:pt>
              </c:strCache>
            </c:strRef>
          </c:cat>
          <c:val>
            <c:numRef>
              <c:f>Repartition_categorie_personnel!$B$4:$B$5</c:f>
              <c:numCache>
                <c:formatCode>#,##0</c:formatCode>
                <c:ptCount val="2"/>
                <c:pt idx="0">
                  <c:v>5103</c:v>
                </c:pt>
                <c:pt idx="1">
                  <c:v>461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9C-4304-AC4E-0BA440A3F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4"/>
        <c:holeSize val="6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577512949180932"/>
          <c:y val="0.18552065096368583"/>
          <c:w val="0.62847359531491132"/>
          <c:h val="0.75692051267314209"/>
        </c:manualLayout>
      </c:layout>
      <c:doughnutChart>
        <c:varyColors val="1"/>
        <c:ser>
          <c:idx val="0"/>
          <c:order val="0"/>
          <c:spPr>
            <a:solidFill>
              <a:srgbClr val="1A355C"/>
            </a:solidFill>
          </c:spPr>
          <c:dPt>
            <c:idx val="0"/>
            <c:bubble3D val="0"/>
            <c:spPr>
              <a:solidFill>
                <a:srgbClr val="1A355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63-40ED-A4A7-BA9C3338F672}"/>
              </c:ext>
            </c:extLst>
          </c:dPt>
          <c:dPt>
            <c:idx val="1"/>
            <c:bubble3D val="0"/>
            <c:spPr>
              <a:solidFill>
                <a:srgbClr val="009A9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63-40ED-A4A7-BA9C3338F6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Repartition_categorie_personnel!$A$4:$A$5</c:f>
              <c:strCache>
                <c:ptCount val="2"/>
                <c:pt idx="0">
                  <c:v>SPP</c:v>
                </c:pt>
                <c:pt idx="1">
                  <c:v>PATS</c:v>
                </c:pt>
              </c:strCache>
            </c:strRef>
          </c:cat>
          <c:val>
            <c:numRef>
              <c:f>Repartition_categorie_personnel!$E$4:$E$5</c:f>
              <c:numCache>
                <c:formatCode>#,##0</c:formatCode>
                <c:ptCount val="2"/>
                <c:pt idx="0">
                  <c:v>40445</c:v>
                </c:pt>
                <c:pt idx="1">
                  <c:v>11033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63-40ED-A4A7-BA9C3338F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4"/>
        <c:holeSize val="6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SPP</a:t>
            </a:r>
          </a:p>
        </c:rich>
      </c:tx>
      <c:layout>
        <c:manualLayout>
          <c:xMode val="edge"/>
          <c:yMode val="edge"/>
          <c:x val="0.45687297979797986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37038613416566E-2"/>
          <c:y val="9.0992592592592611E-2"/>
          <c:w val="0.92336670061352744"/>
          <c:h val="0.70484498551742203"/>
        </c:manualLayout>
      </c:layout>
      <c:barChart>
        <c:barDir val="col"/>
        <c:grouping val="clustered"/>
        <c:varyColors val="0"/>
        <c:ser>
          <c:idx val="0"/>
          <c:order val="0"/>
          <c:tx>
            <c:v>Effectif</c:v>
          </c:tx>
          <c:spPr>
            <a:solidFill>
              <a:srgbClr val="1A355C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strRef>
              <c:f>'Répartition par âge'!$A$5:$A$12</c:f>
              <c:strCache>
                <c:ptCount val="8"/>
                <c:pt idx="0">
                  <c:v>Moins de 30ans</c:v>
                </c:pt>
                <c:pt idx="1">
                  <c:v>30 -34ans</c:v>
                </c:pt>
                <c:pt idx="2">
                  <c:v>35 - 39ans</c:v>
                </c:pt>
                <c:pt idx="3">
                  <c:v>40 - 44ans</c:v>
                </c:pt>
                <c:pt idx="4">
                  <c:v>45 - 49ans</c:v>
                </c:pt>
                <c:pt idx="5">
                  <c:v>50 - 54ans</c:v>
                </c:pt>
                <c:pt idx="6">
                  <c:v>55 - 59ans</c:v>
                </c:pt>
                <c:pt idx="7">
                  <c:v>60ans et plus</c:v>
                </c:pt>
              </c:strCache>
            </c:strRef>
          </c:cat>
          <c:val>
            <c:numRef>
              <c:f>'Répartition par âge'!$B$5:$B$12</c:f>
              <c:numCache>
                <c:formatCode>General</c:formatCode>
                <c:ptCount val="8"/>
                <c:pt idx="0">
                  <c:v>2026</c:v>
                </c:pt>
                <c:pt idx="1">
                  <c:v>3470</c:v>
                </c:pt>
                <c:pt idx="2">
                  <c:v>5880</c:v>
                </c:pt>
                <c:pt idx="3">
                  <c:v>8640</c:v>
                </c:pt>
                <c:pt idx="4">
                  <c:v>8326</c:v>
                </c:pt>
                <c:pt idx="5">
                  <c:v>6619</c:v>
                </c:pt>
                <c:pt idx="6">
                  <c:v>4028</c:v>
                </c:pt>
                <c:pt idx="7">
                  <c:v>1456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B7-4C53-A51B-BC2F94B8F4E4}"/>
            </c:ext>
          </c:extLst>
        </c:ser>
        <c:ser>
          <c:idx val="1"/>
          <c:order val="1"/>
          <c:tx>
            <c:v>Nombre d'AT-MP</c:v>
          </c:tx>
          <c:spPr>
            <a:solidFill>
              <a:srgbClr val="F7966B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strRef>
              <c:f>'Répartition par âge'!$A$5:$A$12</c:f>
              <c:strCache>
                <c:ptCount val="8"/>
                <c:pt idx="0">
                  <c:v>Moins de 30ans</c:v>
                </c:pt>
                <c:pt idx="1">
                  <c:v>30 -34ans</c:v>
                </c:pt>
                <c:pt idx="2">
                  <c:v>35 - 39ans</c:v>
                </c:pt>
                <c:pt idx="3">
                  <c:v>40 - 44ans</c:v>
                </c:pt>
                <c:pt idx="4">
                  <c:v>45 - 49ans</c:v>
                </c:pt>
                <c:pt idx="5">
                  <c:v>50 - 54ans</c:v>
                </c:pt>
                <c:pt idx="6">
                  <c:v>55 - 59ans</c:v>
                </c:pt>
                <c:pt idx="7">
                  <c:v>60ans et plus</c:v>
                </c:pt>
              </c:strCache>
            </c:strRef>
          </c:cat>
          <c:val>
            <c:numRef>
              <c:f>'Répartition par âge'!$C$5:$C$12</c:f>
              <c:numCache>
                <c:formatCode>General</c:formatCode>
                <c:ptCount val="8"/>
                <c:pt idx="0">
                  <c:v>563</c:v>
                </c:pt>
                <c:pt idx="1">
                  <c:v>658</c:v>
                </c:pt>
                <c:pt idx="2">
                  <c:v>1044</c:v>
                </c:pt>
                <c:pt idx="3">
                  <c:v>1197</c:v>
                </c:pt>
                <c:pt idx="4">
                  <c:v>882</c:v>
                </c:pt>
                <c:pt idx="5">
                  <c:v>492</c:v>
                </c:pt>
                <c:pt idx="6">
                  <c:v>237</c:v>
                </c:pt>
                <c:pt idx="7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B7-4C53-A51B-BC2F94B8F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3311680"/>
        <c:axId val="963311024"/>
      </c:barChart>
      <c:lineChart>
        <c:grouping val="standard"/>
        <c:varyColors val="0"/>
        <c:ser>
          <c:idx val="2"/>
          <c:order val="2"/>
          <c:tx>
            <c:strRef>
              <c:f>'Répartition par âge'!$D$3</c:f>
              <c:strCache>
                <c:ptCount val="1"/>
                <c:pt idx="0">
                  <c:v>Taux de sinistralité</c:v>
                </c:pt>
              </c:strCache>
            </c:strRef>
          </c:tx>
          <c:spPr>
            <a:ln w="9525" cap="rnd">
              <a:solidFill>
                <a:schemeClr val="bg2">
                  <a:lumMod val="90000"/>
                </a:schemeClr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bg2"/>
              </a:solidFill>
              <a:ln w="9525">
                <a:solidFill>
                  <a:schemeClr val="bg2"/>
                </a:solidFill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C2F0D8E1-9D6F-42AE-8F93-2A9081F19D45}" type="VALUE">
                      <a:rPr lang="en-US">
                        <a:solidFill>
                          <a:schemeClr val="bg2">
                            <a:lumMod val="75000"/>
                          </a:schemeClr>
                        </a:solidFill>
                      </a:rPr>
                      <a:pPr/>
                      <a:t>[VALEUR]</a:t>
                    </a:fld>
                    <a:endParaRPr lang="fr-FR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42B7-4C53-A51B-BC2F94B8F4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'Répartition par âge'!$D$5:$D$12</c:f>
              <c:numCache>
                <c:formatCode>0%</c:formatCode>
                <c:ptCount val="8"/>
                <c:pt idx="0">
                  <c:v>0.27788746298124384</c:v>
                </c:pt>
                <c:pt idx="1">
                  <c:v>0.18962536023054755</c:v>
                </c:pt>
                <c:pt idx="2">
                  <c:v>0.17755102040816326</c:v>
                </c:pt>
                <c:pt idx="3">
                  <c:v>0.13854166666666667</c:v>
                </c:pt>
                <c:pt idx="4">
                  <c:v>0.10593322123468653</c:v>
                </c:pt>
                <c:pt idx="5">
                  <c:v>7.433147001057562E-2</c:v>
                </c:pt>
                <c:pt idx="6">
                  <c:v>5.8838133068520357E-2</c:v>
                </c:pt>
                <c:pt idx="7">
                  <c:v>2.0604395604395604E-2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B7-4C53-A51B-BC2F94B8F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379992"/>
        <c:axId val="1036379664"/>
      </c:lineChart>
      <c:catAx>
        <c:axId val="9633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3311024"/>
        <c:crosses val="autoZero"/>
        <c:auto val="1"/>
        <c:lblAlgn val="ctr"/>
        <c:lblOffset val="100"/>
        <c:tickMarkSkip val="5"/>
        <c:noMultiLvlLbl val="0"/>
      </c:catAx>
      <c:valAx>
        <c:axId val="963311024"/>
        <c:scaling>
          <c:orientation val="minMax"/>
          <c:max val="1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3311680"/>
        <c:crosses val="autoZero"/>
        <c:crossBetween val="between"/>
      </c:valAx>
      <c:valAx>
        <c:axId val="1036379664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6379992"/>
        <c:crosses val="max"/>
        <c:crossBetween val="between"/>
      </c:valAx>
      <c:catAx>
        <c:axId val="1036379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3637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239898989899159E-3"/>
          <c:y val="0.90952067901234568"/>
          <c:w val="0.99297601010101011"/>
          <c:h val="9.04793209876543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 sz="1400"/>
              <a:t>Répartition par </a:t>
            </a:r>
            <a:r>
              <a:rPr lang="fr-FR" sz="1400" baseline="0"/>
              <a:t>âge des SIS ayant eu un AT-MP</a:t>
            </a:r>
            <a:r>
              <a:rPr lang="fr-FR" sz="1200" baseline="0"/>
              <a:t> </a:t>
            </a:r>
          </a:p>
          <a:p>
            <a:pPr>
              <a:defRPr/>
            </a:pPr>
            <a:r>
              <a:rPr lang="fr-FR" sz="1050" i="1" baseline="0"/>
              <a:t>Y compris SPV</a:t>
            </a:r>
            <a:endParaRPr lang="fr-FR" sz="1050" i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'Répartition par âge'!$I$3</c:f>
              <c:strCache>
                <c:ptCount val="1"/>
              </c:strCache>
            </c:strRef>
          </c:tx>
          <c:spPr>
            <a:solidFill>
              <a:srgbClr val="D9FFFF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strRef>
              <c:f>'Répartition par âge'!$A$6:$A$55</c:f>
              <c:strCache>
                <c:ptCount val="7"/>
                <c:pt idx="0">
                  <c:v>30 -34ans</c:v>
                </c:pt>
                <c:pt idx="1">
                  <c:v>35 - 39ans</c:v>
                </c:pt>
                <c:pt idx="2">
                  <c:v>40 - 44ans</c:v>
                </c:pt>
                <c:pt idx="3">
                  <c:v>45 - 49ans</c:v>
                </c:pt>
                <c:pt idx="4">
                  <c:v>50 - 54ans</c:v>
                </c:pt>
                <c:pt idx="5">
                  <c:v>55 - 59ans</c:v>
                </c:pt>
                <c:pt idx="6">
                  <c:v>60ans et plus</c:v>
                </c:pt>
              </c:strCache>
            </c:strRef>
          </c:cat>
          <c:val>
            <c:numRef>
              <c:f>'Répartition par âge'!$M$13:$M$55</c:f>
              <c:numCache>
                <c:formatCode>General</c:formatCode>
                <c:ptCount val="43"/>
              </c:numCache>
            </c:numRef>
          </c:val>
          <c:extLst>
            <c:ext xmlns:c16="http://schemas.microsoft.com/office/drawing/2014/chart" uri="{C3380CC4-5D6E-409C-BE32-E72D297353CC}">
              <c16:uniqueId val="{00000000-B5ED-4234-A5ED-AD1F96B3DA61}"/>
            </c:ext>
          </c:extLst>
        </c:ser>
        <c:ser>
          <c:idx val="0"/>
          <c:order val="1"/>
          <c:tx>
            <c:strRef>
              <c:f>'Répartition par âge'!$G$3</c:f>
              <c:strCache>
                <c:ptCount val="1"/>
                <c:pt idx="0">
                  <c:v>PATS ayant eu un AT-MP</c:v>
                </c:pt>
              </c:strCache>
            </c:strRef>
          </c:tx>
          <c:spPr>
            <a:solidFill>
              <a:srgbClr val="009A93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strRef>
              <c:f>'Répartition par âge'!$A$6:$A$55</c:f>
              <c:strCache>
                <c:ptCount val="7"/>
                <c:pt idx="0">
                  <c:v>30 -34ans</c:v>
                </c:pt>
                <c:pt idx="1">
                  <c:v>35 - 39ans</c:v>
                </c:pt>
                <c:pt idx="2">
                  <c:v>40 - 44ans</c:v>
                </c:pt>
                <c:pt idx="3">
                  <c:v>45 - 49ans</c:v>
                </c:pt>
                <c:pt idx="4">
                  <c:v>50 - 54ans</c:v>
                </c:pt>
                <c:pt idx="5">
                  <c:v>55 - 59ans</c:v>
                </c:pt>
                <c:pt idx="6">
                  <c:v>60ans et plus</c:v>
                </c:pt>
              </c:strCache>
            </c:strRef>
          </c:cat>
          <c:val>
            <c:numRef>
              <c:f>'Répartition par âge'!$L$4:$L$55</c:f>
              <c:numCache>
                <c:formatCode>0</c:formatCode>
                <c:ptCount val="52"/>
              </c:numCache>
            </c:numRef>
          </c:val>
          <c:extLst>
            <c:ext xmlns:c16="http://schemas.microsoft.com/office/drawing/2014/chart" uri="{C3380CC4-5D6E-409C-BE32-E72D297353CC}">
              <c16:uniqueId val="{00000001-B5ED-4234-A5ED-AD1F96B3DA61}"/>
            </c:ext>
          </c:extLst>
        </c:ser>
        <c:ser>
          <c:idx val="2"/>
          <c:order val="2"/>
          <c:tx>
            <c:strRef>
              <c:f>'Répartition par âge'!#REF!</c:f>
              <c:strCache>
                <c:ptCount val="1"/>
                <c:pt idx="0">
                  <c:v>#REF!</c:v>
                </c:pt>
              </c:strCache>
            </c:strRef>
          </c:tx>
          <c:spPr>
            <a:solidFill>
              <a:srgbClr val="006464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strRef>
              <c:f>'Répartition par âge'!$A$6:$A$55</c:f>
              <c:strCache>
                <c:ptCount val="7"/>
                <c:pt idx="0">
                  <c:v>30 -34ans</c:v>
                </c:pt>
                <c:pt idx="1">
                  <c:v>35 - 39ans</c:v>
                </c:pt>
                <c:pt idx="2">
                  <c:v>40 - 44ans</c:v>
                </c:pt>
                <c:pt idx="3">
                  <c:v>45 - 49ans</c:v>
                </c:pt>
                <c:pt idx="4">
                  <c:v>50 - 54ans</c:v>
                </c:pt>
                <c:pt idx="5">
                  <c:v>55 - 59ans</c:v>
                </c:pt>
                <c:pt idx="6">
                  <c:v>60ans et plus</c:v>
                </c:pt>
              </c:strCache>
            </c:strRef>
          </c:cat>
          <c:val>
            <c:numRef>
              <c:f>'Répartition par âge'!$N$13:$N$55</c:f>
              <c:numCache>
                <c:formatCode>General</c:formatCode>
                <c:ptCount val="43"/>
              </c:numCache>
            </c:numRef>
          </c:val>
          <c:extLst>
            <c:ext xmlns:c16="http://schemas.microsoft.com/office/drawing/2014/chart" uri="{C3380CC4-5D6E-409C-BE32-E72D297353CC}">
              <c16:uniqueId val="{00000002-B5ED-4234-A5ED-AD1F96B3D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889943408"/>
        <c:axId val="889952264"/>
      </c:barChart>
      <c:catAx>
        <c:axId val="88994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89952264"/>
        <c:crosses val="autoZero"/>
        <c:auto val="1"/>
        <c:lblAlgn val="ctr"/>
        <c:lblOffset val="100"/>
        <c:noMultiLvlLbl val="0"/>
      </c:catAx>
      <c:valAx>
        <c:axId val="889952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89943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PATS</a:t>
            </a:r>
          </a:p>
        </c:rich>
      </c:tx>
      <c:layout>
        <c:manualLayout>
          <c:xMode val="edge"/>
          <c:yMode val="edge"/>
          <c:x val="0.44806136363636356"/>
          <c:y val="1.17592592592592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7.237038613416566E-2"/>
          <c:y val="9.0992592592592611E-2"/>
          <c:w val="0.92336670061352744"/>
          <c:h val="0.70484498551742203"/>
        </c:manualLayout>
      </c:layout>
      <c:barChart>
        <c:barDir val="col"/>
        <c:grouping val="clustered"/>
        <c:varyColors val="0"/>
        <c:ser>
          <c:idx val="0"/>
          <c:order val="0"/>
          <c:tx>
            <c:v>Effectif</c:v>
          </c:tx>
          <c:spPr>
            <a:solidFill>
              <a:srgbClr val="1A355C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strRef>
              <c:f>'Répartition par âge'!$A$5:$A$12</c:f>
              <c:strCache>
                <c:ptCount val="8"/>
                <c:pt idx="0">
                  <c:v>Moins de 30ans</c:v>
                </c:pt>
                <c:pt idx="1">
                  <c:v>30 -34ans</c:v>
                </c:pt>
                <c:pt idx="2">
                  <c:v>35 - 39ans</c:v>
                </c:pt>
                <c:pt idx="3">
                  <c:v>40 - 44ans</c:v>
                </c:pt>
                <c:pt idx="4">
                  <c:v>45 - 49ans</c:v>
                </c:pt>
                <c:pt idx="5">
                  <c:v>50 - 54ans</c:v>
                </c:pt>
                <c:pt idx="6">
                  <c:v>55 - 59ans</c:v>
                </c:pt>
                <c:pt idx="7">
                  <c:v>60ans et plus</c:v>
                </c:pt>
              </c:strCache>
            </c:strRef>
          </c:cat>
          <c:val>
            <c:numRef>
              <c:f>'Répartition par âge'!$F$5:$F$12</c:f>
              <c:numCache>
                <c:formatCode>General</c:formatCode>
                <c:ptCount val="8"/>
                <c:pt idx="0">
                  <c:v>263</c:v>
                </c:pt>
                <c:pt idx="1">
                  <c:v>584</c:v>
                </c:pt>
                <c:pt idx="2">
                  <c:v>916</c:v>
                </c:pt>
                <c:pt idx="3">
                  <c:v>1614</c:v>
                </c:pt>
                <c:pt idx="4">
                  <c:v>2051</c:v>
                </c:pt>
                <c:pt idx="5">
                  <c:v>2326</c:v>
                </c:pt>
                <c:pt idx="6">
                  <c:v>1883</c:v>
                </c:pt>
                <c:pt idx="7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5C-4803-98F0-0A028AA7B78B}"/>
            </c:ext>
          </c:extLst>
        </c:ser>
        <c:ser>
          <c:idx val="1"/>
          <c:order val="1"/>
          <c:tx>
            <c:v>Nombre d'AT-MP </c:v>
          </c:tx>
          <c:spPr>
            <a:solidFill>
              <a:srgbClr val="F7966B"/>
            </a:solidFill>
            <a:ln>
              <a:solidFill>
                <a:schemeClr val="tx1">
                  <a:lumMod val="15000"/>
                  <a:lumOff val="85000"/>
                </a:schemeClr>
              </a:solidFill>
            </a:ln>
            <a:effectLst/>
          </c:spPr>
          <c:invertIfNegative val="0"/>
          <c:cat>
            <c:strRef>
              <c:f>'Répartition par âge'!$A$5:$A$12</c:f>
              <c:strCache>
                <c:ptCount val="8"/>
                <c:pt idx="0">
                  <c:v>Moins de 30ans</c:v>
                </c:pt>
                <c:pt idx="1">
                  <c:v>30 -34ans</c:v>
                </c:pt>
                <c:pt idx="2">
                  <c:v>35 - 39ans</c:v>
                </c:pt>
                <c:pt idx="3">
                  <c:v>40 - 44ans</c:v>
                </c:pt>
                <c:pt idx="4">
                  <c:v>45 - 49ans</c:v>
                </c:pt>
                <c:pt idx="5">
                  <c:v>50 - 54ans</c:v>
                </c:pt>
                <c:pt idx="6">
                  <c:v>55 - 59ans</c:v>
                </c:pt>
                <c:pt idx="7">
                  <c:v>60ans et plus</c:v>
                </c:pt>
              </c:strCache>
            </c:strRef>
          </c:cat>
          <c:val>
            <c:numRef>
              <c:f>'Répartition par âge'!$G$5:$G$12</c:f>
              <c:numCache>
                <c:formatCode>General</c:formatCode>
                <c:ptCount val="8"/>
                <c:pt idx="0">
                  <c:v>34</c:v>
                </c:pt>
                <c:pt idx="1">
                  <c:v>35</c:v>
                </c:pt>
                <c:pt idx="2">
                  <c:v>45</c:v>
                </c:pt>
                <c:pt idx="3">
                  <c:v>82</c:v>
                </c:pt>
                <c:pt idx="4">
                  <c:v>87</c:v>
                </c:pt>
                <c:pt idx="5">
                  <c:v>87</c:v>
                </c:pt>
                <c:pt idx="6">
                  <c:v>62</c:v>
                </c:pt>
                <c:pt idx="7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5C-4803-98F0-0A028AA7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963311680"/>
        <c:axId val="963311024"/>
      </c:barChart>
      <c:lineChart>
        <c:grouping val="standard"/>
        <c:varyColors val="0"/>
        <c:ser>
          <c:idx val="2"/>
          <c:order val="2"/>
          <c:tx>
            <c:strRef>
              <c:f>'Répartition par âge'!$H$3</c:f>
              <c:strCache>
                <c:ptCount val="1"/>
                <c:pt idx="0">
                  <c:v>Taux de sinistralité</c:v>
                </c:pt>
              </c:strCache>
            </c:strRef>
          </c:tx>
          <c:spPr>
            <a:ln w="952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2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'Répartition par âge'!$H$5:$H$12</c:f>
              <c:numCache>
                <c:formatCode>0%</c:formatCode>
                <c:ptCount val="8"/>
                <c:pt idx="0">
                  <c:v>0.12927756653992395</c:v>
                </c:pt>
                <c:pt idx="1">
                  <c:v>5.9931506849315065E-2</c:v>
                </c:pt>
                <c:pt idx="2">
                  <c:v>4.9126637554585149E-2</c:v>
                </c:pt>
                <c:pt idx="3">
                  <c:v>5.0805452292441142E-2</c:v>
                </c:pt>
                <c:pt idx="4">
                  <c:v>4.2418332520721601E-2</c:v>
                </c:pt>
                <c:pt idx="5">
                  <c:v>3.7403267411865865E-2</c:v>
                </c:pt>
                <c:pt idx="6">
                  <c:v>3.2926181625066386E-2</c:v>
                </c:pt>
                <c:pt idx="7">
                  <c:v>2.0773638968481375E-2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5C-4803-98F0-0A028AA7B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36379992"/>
        <c:axId val="1036379664"/>
      </c:lineChart>
      <c:catAx>
        <c:axId val="96331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3311024"/>
        <c:crosses val="autoZero"/>
        <c:auto val="1"/>
        <c:lblAlgn val="ctr"/>
        <c:lblOffset val="100"/>
        <c:tickMarkSkip val="5"/>
        <c:noMultiLvlLbl val="0"/>
      </c:catAx>
      <c:valAx>
        <c:axId val="963311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963311680"/>
        <c:crosses val="autoZero"/>
        <c:crossBetween val="between"/>
      </c:valAx>
      <c:valAx>
        <c:axId val="1036379664"/>
        <c:scaling>
          <c:orientation val="minMax"/>
          <c:max val="1"/>
        </c:scaling>
        <c:delete val="0"/>
        <c:axPos val="r"/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036379992"/>
        <c:crosses val="max"/>
        <c:crossBetween val="between"/>
      </c:valAx>
      <c:catAx>
        <c:axId val="1036379992"/>
        <c:scaling>
          <c:orientation val="minMax"/>
        </c:scaling>
        <c:delete val="1"/>
        <c:axPos val="b"/>
        <c:majorTickMark val="out"/>
        <c:minorTickMark val="none"/>
        <c:tickLblPos val="nextTo"/>
        <c:crossAx val="1036379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0239898989899159E-3"/>
          <c:y val="0.90952067901234568"/>
          <c:w val="0.99297601010101011"/>
          <c:h val="9.047932098765432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7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de sinistralité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>
        <c:manualLayout>
          <c:layoutTarget val="inner"/>
          <c:xMode val="edge"/>
          <c:yMode val="edge"/>
          <c:x val="0.10120277777777779"/>
          <c:y val="0.13638703703703703"/>
          <c:w val="0.88365532985781525"/>
          <c:h val="0.69082006172839516"/>
        </c:manualLayout>
      </c:layout>
      <c:lineChart>
        <c:grouping val="standard"/>
        <c:varyColors val="0"/>
        <c:ser>
          <c:idx val="0"/>
          <c:order val="0"/>
          <c:tx>
            <c:strRef>
              <c:f>Historique_indicateurs!$A$5</c:f>
              <c:strCache>
                <c:ptCount val="1"/>
                <c:pt idx="0">
                  <c:v>SPP</c:v>
                </c:pt>
              </c:strCache>
            </c:strRef>
          </c:tx>
          <c:spPr>
            <a:ln w="28575" cap="rnd">
              <a:solidFill>
                <a:srgbClr val="1A355C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1A355C"/>
              </a:solidFill>
              <a:ln w="9525">
                <a:solidFill>
                  <a:srgbClr val="1A355C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20-4E71-BE96-75FFA0A01B2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72-4170-816A-8B750C985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A355C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Historique_indicateurs!$D$4:$N$4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Historique_indicateurs!$D$5:$N$5</c:f>
              <c:numCache>
                <c:formatCode>0.0%</c:formatCode>
                <c:ptCount val="11"/>
                <c:pt idx="0">
                  <c:v>0.19651095732410612</c:v>
                </c:pt>
                <c:pt idx="1">
                  <c:v>0.20449708781362008</c:v>
                </c:pt>
                <c:pt idx="2">
                  <c:v>0.19112991342840333</c:v>
                </c:pt>
                <c:pt idx="3">
                  <c:v>0.18190781365541039</c:v>
                </c:pt>
                <c:pt idx="4">
                  <c:v>0.17540405073649754</c:v>
                </c:pt>
                <c:pt idx="5">
                  <c:v>0.1673070206077541</c:v>
                </c:pt>
                <c:pt idx="6">
                  <c:v>0.15566219302522519</c:v>
                </c:pt>
                <c:pt idx="7">
                  <c:v>0.15772911346694524</c:v>
                </c:pt>
                <c:pt idx="8">
                  <c:v>0.15794902759956728</c:v>
                </c:pt>
                <c:pt idx="9">
                  <c:v>0.13020492554110288</c:v>
                </c:pt>
                <c:pt idx="10">
                  <c:v>0.12617134380022252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17-4C20-BEA8-2AD0073BD8DC}"/>
            </c:ext>
          </c:extLst>
        </c:ser>
        <c:ser>
          <c:idx val="2"/>
          <c:order val="1"/>
          <c:tx>
            <c:strRef>
              <c:f>Historique_indicateurs!$A$6</c:f>
              <c:strCache>
                <c:ptCount val="1"/>
                <c:pt idx="0">
                  <c:v>PATS</c:v>
                </c:pt>
              </c:strCache>
            </c:strRef>
          </c:tx>
          <c:spPr>
            <a:ln w="28575" cap="rnd">
              <a:solidFill>
                <a:srgbClr val="E73446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E73446"/>
              </a:solidFill>
              <a:ln w="9525">
                <a:solidFill>
                  <a:srgbClr val="E73446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20-4E71-BE96-75FFA0A01B25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72-4170-816A-8B750C985F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7344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Historique_indicateurs!$D$4:$N$4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Historique_indicateurs!$D$6:$N$6</c:f>
              <c:numCache>
                <c:formatCode>0.0%</c:formatCode>
                <c:ptCount val="11"/>
                <c:pt idx="0">
                  <c:v>5.4979911186297317E-2</c:v>
                </c:pt>
                <c:pt idx="1">
                  <c:v>4.8441149588707218E-2</c:v>
                </c:pt>
                <c:pt idx="2">
                  <c:v>4.4856999498243851E-2</c:v>
                </c:pt>
                <c:pt idx="3">
                  <c:v>4.3456543456543456E-2</c:v>
                </c:pt>
                <c:pt idx="4">
                  <c:v>4.2895927601809956E-2</c:v>
                </c:pt>
                <c:pt idx="5">
                  <c:v>5.1389417586600684E-2</c:v>
                </c:pt>
                <c:pt idx="6">
                  <c:v>5.2597281698007821E-2</c:v>
                </c:pt>
                <c:pt idx="7">
                  <c:v>5.334698817614747E-2</c:v>
                </c:pt>
                <c:pt idx="8">
                  <c:v>4.5737483085250337E-2</c:v>
                </c:pt>
                <c:pt idx="9">
                  <c:v>4.0161802947125111E-2</c:v>
                </c:pt>
                <c:pt idx="10">
                  <c:v>4.2000000000000003E-2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17-4C20-BEA8-2AD0073BD8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342856"/>
        <c:axId val="1295351384"/>
      </c:lineChart>
      <c:catAx>
        <c:axId val="1295342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51384"/>
        <c:crosses val="autoZero"/>
        <c:auto val="1"/>
        <c:lblAlgn val="ctr"/>
        <c:lblOffset val="100"/>
        <c:noMultiLvlLbl val="0"/>
      </c:catAx>
      <c:valAx>
        <c:axId val="129535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4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de fréquence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Historique_indicateurs!$A$10</c:f>
              <c:strCache>
                <c:ptCount val="1"/>
                <c:pt idx="0">
                  <c:v>SPP</c:v>
                </c:pt>
              </c:strCache>
            </c:strRef>
          </c:tx>
          <c:spPr>
            <a:ln w="28575" cap="rnd">
              <a:solidFill>
                <a:srgbClr val="1A355C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1A355C"/>
              </a:solidFill>
              <a:ln w="9525">
                <a:solidFill>
                  <a:srgbClr val="1A355C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A-4081-AC17-5809AFC4BC1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5B-478B-B67C-2BE780FA7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A355C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Historique_indicateurs!$D$9:$N$9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Historique_indicateurs!$D$10:$N$10</c:f>
              <c:numCache>
                <c:formatCode>0.0</c:formatCode>
                <c:ptCount val="11"/>
                <c:pt idx="0">
                  <c:v>74.160122704230119</c:v>
                </c:pt>
                <c:pt idx="1">
                  <c:v>76.425550849442288</c:v>
                </c:pt>
                <c:pt idx="2">
                  <c:v>69.736647049108598</c:v>
                </c:pt>
                <c:pt idx="3">
                  <c:v>64.455225271097532</c:v>
                </c:pt>
                <c:pt idx="4">
                  <c:v>64.719791786547603</c:v>
                </c:pt>
                <c:pt idx="5">
                  <c:v>62.831322159779717</c:v>
                </c:pt>
                <c:pt idx="6">
                  <c:v>59.866008407780868</c:v>
                </c:pt>
                <c:pt idx="7">
                  <c:v>62.036747808646183</c:v>
                </c:pt>
                <c:pt idx="8">
                  <c:v>59.915367938051361</c:v>
                </c:pt>
                <c:pt idx="9">
                  <c:v>53.679153025047462</c:v>
                </c:pt>
                <c:pt idx="10">
                  <c:v>52.1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B-478B-B67C-2BE780FA7250}"/>
            </c:ext>
          </c:extLst>
        </c:ser>
        <c:ser>
          <c:idx val="2"/>
          <c:order val="1"/>
          <c:tx>
            <c:strRef>
              <c:f>Historique_indicateurs!$A$11</c:f>
              <c:strCache>
                <c:ptCount val="1"/>
                <c:pt idx="0">
                  <c:v>PATS</c:v>
                </c:pt>
              </c:strCache>
            </c:strRef>
          </c:tx>
          <c:spPr>
            <a:ln w="28575" cap="rnd">
              <a:solidFill>
                <a:srgbClr val="E73446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E73446"/>
              </a:solidFill>
              <a:ln w="9525">
                <a:solidFill>
                  <a:srgbClr val="E73446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A-4081-AC17-5809AFC4BC11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B-478B-B67C-2BE780FA72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7344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Historique_indicateurs!$D$9:$N$9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Historique_indicateurs!$D$11:$N$11</c:f>
              <c:numCache>
                <c:formatCode>0.0</c:formatCode>
                <c:ptCount val="11"/>
                <c:pt idx="0">
                  <c:v>18.751226231504877</c:v>
                </c:pt>
                <c:pt idx="1">
                  <c:v>17.062550488560856</c:v>
                </c:pt>
                <c:pt idx="2">
                  <c:v>16.735612603040323</c:v>
                </c:pt>
                <c:pt idx="3">
                  <c:v>15.292734645566009</c:v>
                </c:pt>
                <c:pt idx="4">
                  <c:v>15.542859717243845</c:v>
                </c:pt>
                <c:pt idx="5">
                  <c:v>18.713332823256835</c:v>
                </c:pt>
                <c:pt idx="6">
                  <c:v>21.144228315029768</c:v>
                </c:pt>
                <c:pt idx="7">
                  <c:v>20.103370721161209</c:v>
                </c:pt>
                <c:pt idx="8">
                  <c:v>17.795397279437417</c:v>
                </c:pt>
                <c:pt idx="9">
                  <c:v>14.683424469453414</c:v>
                </c:pt>
                <c:pt idx="10">
                  <c:v>15.8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B-478B-B67C-2BE780FA7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342856"/>
        <c:axId val="1295351384"/>
      </c:lineChart>
      <c:catAx>
        <c:axId val="1295342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51384"/>
        <c:crosses val="autoZero"/>
        <c:auto val="1"/>
        <c:lblAlgn val="ctr"/>
        <c:lblOffset val="100"/>
        <c:noMultiLvlLbl val="0"/>
      </c:catAx>
      <c:valAx>
        <c:axId val="129535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42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r-FR"/>
              <a:t>Taux de gravité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Historique_indicateurs!$A$16</c:f>
              <c:strCache>
                <c:ptCount val="1"/>
                <c:pt idx="0">
                  <c:v>SPP</c:v>
                </c:pt>
              </c:strCache>
            </c:strRef>
          </c:tx>
          <c:spPr>
            <a:ln w="28575" cap="rnd">
              <a:solidFill>
                <a:srgbClr val="1A355C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1A355C"/>
              </a:solidFill>
              <a:ln w="9525">
                <a:solidFill>
                  <a:srgbClr val="1A355C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31-4877-96CA-DD1348A9B26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875-4B87-84E4-EC8BC4B06A1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1A355C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Historique_indicateurs!$D$15:$N$15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Historique_indicateurs!$D$16:$N$16</c:f>
              <c:numCache>
                <c:formatCode>0.00</c:formatCode>
                <c:ptCount val="11"/>
                <c:pt idx="0">
                  <c:v>2.0123357370328341</c:v>
                </c:pt>
                <c:pt idx="1">
                  <c:v>2.2534908320006779</c:v>
                </c:pt>
                <c:pt idx="2">
                  <c:v>2.0343749018783583</c:v>
                </c:pt>
                <c:pt idx="3">
                  <c:v>2.1849844173272346</c:v>
                </c:pt>
                <c:pt idx="4">
                  <c:v>2.3285916922384371</c:v>
                </c:pt>
                <c:pt idx="5">
                  <c:v>1.8755935474205025</c:v>
                </c:pt>
                <c:pt idx="6">
                  <c:v>2.2403524266724033</c:v>
                </c:pt>
                <c:pt idx="7">
                  <c:v>2.4698169553189193</c:v>
                </c:pt>
                <c:pt idx="8">
                  <c:v>2.4373358756111245</c:v>
                </c:pt>
                <c:pt idx="9">
                  <c:v>2.2353719137153867</c:v>
                </c:pt>
                <c:pt idx="10">
                  <c:v>2.3507458983648233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5-4B87-84E4-EC8BC4B06A19}"/>
            </c:ext>
          </c:extLst>
        </c:ser>
        <c:ser>
          <c:idx val="2"/>
          <c:order val="1"/>
          <c:tx>
            <c:strRef>
              <c:f>Historique_indicateurs!$A$17</c:f>
              <c:strCache>
                <c:ptCount val="1"/>
                <c:pt idx="0">
                  <c:v>PATS</c:v>
                </c:pt>
              </c:strCache>
            </c:strRef>
          </c:tx>
          <c:spPr>
            <a:ln w="28575" cap="rnd">
              <a:solidFill>
                <a:srgbClr val="E73446"/>
              </a:solidFill>
              <a:round/>
            </a:ln>
            <a:effectLst/>
          </c:spPr>
          <c:marker>
            <c:symbol val="square"/>
            <c:size val="8"/>
            <c:spPr>
              <a:solidFill>
                <a:srgbClr val="E73446"/>
              </a:solidFill>
              <a:ln w="9525">
                <a:solidFill>
                  <a:srgbClr val="E73446"/>
                </a:solidFill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31-4877-96CA-DD1348A9B26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5-4B87-84E4-EC8BC4B06A19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E73446"/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Historique_indicateurs!$D$15:$N$15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Historique_indicateurs!$D$17:$N$17</c:f>
              <c:numCache>
                <c:formatCode>0.00</c:formatCode>
                <c:ptCount val="11"/>
                <c:pt idx="0">
                  <c:v>0.66978064223410394</c:v>
                </c:pt>
                <c:pt idx="1">
                  <c:v>0.64224703931571847</c:v>
                </c:pt>
                <c:pt idx="2">
                  <c:v>0.58493463900253251</c:v>
                </c:pt>
                <c:pt idx="3">
                  <c:v>0.63626479307873207</c:v>
                </c:pt>
                <c:pt idx="4">
                  <c:v>0.74335416038992308</c:v>
                </c:pt>
                <c:pt idx="5">
                  <c:v>0.59645787403747741</c:v>
                </c:pt>
                <c:pt idx="6">
                  <c:v>1.0105782546731352</c:v>
                </c:pt>
                <c:pt idx="7">
                  <c:v>0.86073711470977543</c:v>
                </c:pt>
                <c:pt idx="8">
                  <c:v>0.81241321586125648</c:v>
                </c:pt>
                <c:pt idx="9">
                  <c:v>0.73560959974722939</c:v>
                </c:pt>
                <c:pt idx="10">
                  <c:v>0.75984074703535487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875-4B87-84E4-EC8BC4B06A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5342856"/>
        <c:axId val="1295351384"/>
      </c:lineChart>
      <c:catAx>
        <c:axId val="12953428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51384"/>
        <c:crosses val="autoZero"/>
        <c:auto val="1"/>
        <c:lblAlgn val="ctr"/>
        <c:lblOffset val="100"/>
        <c:noMultiLvlLbl val="0"/>
      </c:catAx>
      <c:valAx>
        <c:axId val="1295351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1295342856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sv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svg"/><Relationship Id="rId2" Type="http://schemas.openxmlformats.org/officeDocument/2006/relationships/image" Target="../media/image8.svg"/><Relationship Id="rId1" Type="http://schemas.openxmlformats.org/officeDocument/2006/relationships/image" Target="../media/image7.png"/><Relationship Id="rId6" Type="http://schemas.openxmlformats.org/officeDocument/2006/relationships/image" Target="../media/image12.sv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svg"/><Relationship Id="rId4" Type="http://schemas.openxmlformats.org/officeDocument/2006/relationships/image" Target="../media/image10.sv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Relationship Id="rId4" Type="http://schemas.openxmlformats.org/officeDocument/2006/relationships/image" Target="../media/image4.sv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276226</xdr:colOff>
      <xdr:row>3</xdr:row>
      <xdr:rowOff>42862</xdr:rowOff>
    </xdr:from>
    <xdr:to>
      <xdr:col>11</xdr:col>
      <xdr:colOff>123826</xdr:colOff>
      <xdr:row>15</xdr:row>
      <xdr:rowOff>19050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09943F5B-90D0-48EA-B663-855496DC3F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19049</xdr:colOff>
      <xdr:row>14</xdr:row>
      <xdr:rowOff>104775</xdr:rowOff>
    </xdr:from>
    <xdr:to>
      <xdr:col>4</xdr:col>
      <xdr:colOff>1095374</xdr:colOff>
      <xdr:row>30</xdr:row>
      <xdr:rowOff>33338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0EF7E611-1F38-40DE-A246-FEA94A39EB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742950</xdr:colOff>
      <xdr:row>13</xdr:row>
      <xdr:rowOff>142875</xdr:rowOff>
    </xdr:from>
    <xdr:to>
      <xdr:col>11</xdr:col>
      <xdr:colOff>210675</xdr:colOff>
      <xdr:row>29</xdr:row>
      <xdr:rowOff>71438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86EDF55-4605-49EB-956C-1B8B378A47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47624</xdr:colOff>
      <xdr:row>13</xdr:row>
      <xdr:rowOff>76200</xdr:rowOff>
    </xdr:from>
    <xdr:to>
      <xdr:col>3</xdr:col>
      <xdr:colOff>876299</xdr:colOff>
      <xdr:row>29</xdr:row>
      <xdr:rowOff>133350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3B7CC263-A0A1-4714-A77F-9B9316F6C5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23</xdr:row>
      <xdr:rowOff>9525</xdr:rowOff>
    </xdr:from>
    <xdr:to>
      <xdr:col>2</xdr:col>
      <xdr:colOff>173175</xdr:colOff>
      <xdr:row>23</xdr:row>
      <xdr:rowOff>77925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B5BE89D2-70E4-461E-8920-D1E95025D017}"/>
            </a:ext>
          </a:extLst>
        </xdr:cNvPr>
        <xdr:cNvSpPr/>
      </xdr:nvSpPr>
      <xdr:spPr>
        <a:xfrm>
          <a:off x="18335625" y="4143375"/>
          <a:ext cx="68400" cy="68400"/>
        </a:xfrm>
        <a:prstGeom prst="rect">
          <a:avLst/>
        </a:prstGeom>
        <a:solidFill>
          <a:schemeClr val="bg1"/>
        </a:solidFill>
        <a:ln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0.76984</cdr:x>
      <cdr:y>0.18507</cdr:y>
    </cdr:from>
    <cdr:to>
      <cdr:x>0.81483</cdr:x>
      <cdr:y>0.27782</cdr:y>
    </cdr:to>
    <cdr:pic>
      <cdr:nvPicPr>
        <cdr:cNvPr id="2" name="Graphique 1" descr="Courir avec un remplissage uni">
          <a:extLst xmlns:a="http://schemas.openxmlformats.org/drawingml/2006/main">
            <a:ext uri="{FF2B5EF4-FFF2-40B4-BE49-F238E27FC236}">
              <a16:creationId xmlns:a16="http://schemas.microsoft.com/office/drawing/2014/main" id="{B764E62F-D7CE-4597-AE02-BD8AA32157D8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4927600" y="574675"/>
          <a:ext cx="287968" cy="28800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0.54812</cdr:x>
      <cdr:y>0.4182</cdr:y>
    </cdr:from>
    <cdr:to>
      <cdr:x>0.5931</cdr:x>
      <cdr:y>0.51094</cdr:y>
    </cdr:to>
    <cdr:pic>
      <cdr:nvPicPr>
        <cdr:cNvPr id="3" name="Graphique 1" descr="Trousse de premiers secours avec un remplissage uni">
          <a:extLst xmlns:a="http://schemas.openxmlformats.org/drawingml/2006/main">
            <a:ext uri="{FF2B5EF4-FFF2-40B4-BE49-F238E27FC236}">
              <a16:creationId xmlns:a16="http://schemas.microsoft.com/office/drawing/2014/main" id="{59057827-1481-4859-B2AD-E7F0A2227BBD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508375" y="1298575"/>
          <a:ext cx="287967" cy="287972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0.51091</cdr:x>
      <cdr:y>0.54703</cdr:y>
    </cdr:from>
    <cdr:to>
      <cdr:x>0.55591</cdr:x>
      <cdr:y>0.63978</cdr:y>
    </cdr:to>
    <cdr:pic>
      <cdr:nvPicPr>
        <cdr:cNvPr id="4" name="Graphique 3" descr="Classe avec un remplissage uni">
          <a:extLst xmlns:a="http://schemas.openxmlformats.org/drawingml/2006/main">
            <a:ext uri="{FF2B5EF4-FFF2-40B4-BE49-F238E27FC236}">
              <a16:creationId xmlns:a16="http://schemas.microsoft.com/office/drawing/2014/main" id="{083142EC-97E1-4976-A2B5-BC40EC223C97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6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270250" y="1698625"/>
          <a:ext cx="288009" cy="28800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0.46181</cdr:x>
      <cdr:y>0.6728</cdr:y>
    </cdr:from>
    <cdr:to>
      <cdr:x>0.50679</cdr:x>
      <cdr:y>0.76555</cdr:y>
    </cdr:to>
    <cdr:pic>
      <cdr:nvPicPr>
        <cdr:cNvPr id="5" name="Graphique 5" descr="Extincteur avec un remplissage uni">
          <a:extLst xmlns:a="http://schemas.openxmlformats.org/drawingml/2006/main">
            <a:ext uri="{FF2B5EF4-FFF2-40B4-BE49-F238E27FC236}">
              <a16:creationId xmlns:a16="http://schemas.microsoft.com/office/drawing/2014/main" id="{856AAE1F-9F91-4F13-9CE1-139370B6ACE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8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955925" y="2089150"/>
          <a:ext cx="287967" cy="28800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0.41865</cdr:x>
      <cdr:y>0.7863</cdr:y>
    </cdr:from>
    <cdr:to>
      <cdr:x>0.46365</cdr:x>
      <cdr:y>0.87905</cdr:y>
    </cdr:to>
    <cdr:pic>
      <cdr:nvPicPr>
        <cdr:cNvPr id="6" name="Graphique 1" descr="Homme pompier avec un remplissage uni">
          <a:extLst xmlns:a="http://schemas.openxmlformats.org/drawingml/2006/main">
            <a:ext uri="{FF2B5EF4-FFF2-40B4-BE49-F238E27FC236}">
              <a16:creationId xmlns:a16="http://schemas.microsoft.com/office/drawing/2014/main" id="{799D2ADE-BFBD-4EE4-9B5C-0F93BD8014AE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2679700" y="2441575"/>
          <a:ext cx="288009" cy="288003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0.61062</cdr:x>
      <cdr:y>0.30164</cdr:y>
    </cdr:from>
    <cdr:to>
      <cdr:x>0.65561</cdr:x>
      <cdr:y>0.39439</cdr:y>
    </cdr:to>
    <cdr:pic>
      <cdr:nvPicPr>
        <cdr:cNvPr id="7" name="Graphique 1" descr="Porte-bloc avec un remplissage uni">
          <a:extLst xmlns:a="http://schemas.openxmlformats.org/drawingml/2006/main">
            <a:ext uri="{FF2B5EF4-FFF2-40B4-BE49-F238E27FC236}">
              <a16:creationId xmlns:a16="http://schemas.microsoft.com/office/drawing/2014/main" id="{0E3DA464-A1C2-4516-85AB-E34A7D602A8C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2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908425" y="936625"/>
          <a:ext cx="288009" cy="288002"/>
        </a:xfrm>
        <a:prstGeom xmlns:a="http://schemas.openxmlformats.org/drawingml/2006/main" prst="rect">
          <a:avLst/>
        </a:prstGeom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0.3776</cdr:x>
      <cdr:y>0.47748</cdr:y>
    </cdr:from>
    <cdr:to>
      <cdr:x>0.71094</cdr:x>
      <cdr:y>0.73641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C4C79DB6-1A64-4F93-9313-9111D50A8583}"/>
            </a:ext>
          </a:extLst>
        </cdr:cNvPr>
        <cdr:cNvSpPr txBox="1"/>
      </cdr:nvSpPr>
      <cdr:spPr>
        <a:xfrm xmlns:a="http://schemas.openxmlformats.org/drawingml/2006/main">
          <a:off x="1381124" y="1380318"/>
          <a:ext cx="1219199" cy="7485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18000" rIns="18000" rtlCol="0"/>
        <a:lstStyle xmlns:a="http://schemas.openxmlformats.org/drawingml/2006/main"/>
        <a:p xmlns:a="http://schemas.openxmlformats.org/drawingml/2006/main">
          <a:r>
            <a:rPr lang="fr-FR" sz="800" b="0">
              <a:solidFill>
                <a:srgbClr val="1A355C"/>
              </a:solidFill>
            </a:rPr>
            <a:t>Une moyenne </a:t>
          </a:r>
          <a:r>
            <a:rPr lang="fr-FR" sz="800" b="1">
              <a:solidFill>
                <a:srgbClr val="1A355C"/>
              </a:solidFill>
            </a:rPr>
            <a:t>de 1,1</a:t>
          </a:r>
          <a:r>
            <a:rPr lang="fr-FR" sz="800" b="1" baseline="0">
              <a:solidFill>
                <a:srgbClr val="1A355C"/>
              </a:solidFill>
            </a:rPr>
            <a:t> AT-MP</a:t>
          </a:r>
          <a:r>
            <a:rPr lang="fr-FR" sz="800" b="0" baseline="0">
              <a:solidFill>
                <a:srgbClr val="1A355C"/>
              </a:solidFill>
            </a:rPr>
            <a:t> </a:t>
          </a:r>
          <a:r>
            <a:rPr lang="fr-FR" sz="800" b="1" baseline="0">
              <a:solidFill>
                <a:srgbClr val="1A355C"/>
              </a:solidFill>
            </a:rPr>
            <a:t>par agent</a:t>
          </a:r>
          <a:r>
            <a:rPr lang="fr-FR" sz="800" b="0" baseline="0">
              <a:solidFill>
                <a:srgbClr val="1A355C"/>
              </a:solidFill>
            </a:rPr>
            <a:t> victime d'AT-MP au cours de l'année 2021. </a:t>
          </a:r>
          <a:endParaRPr lang="fr-FR" sz="800" b="0">
            <a:solidFill>
              <a:srgbClr val="1A355C"/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9525</xdr:rowOff>
    </xdr:from>
    <xdr:to>
      <xdr:col>5</xdr:col>
      <xdr:colOff>551180</xdr:colOff>
      <xdr:row>25</xdr:row>
      <xdr:rowOff>124659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02ACB7B7-E82B-4785-82AC-7FCA82DAC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523875</xdr:colOff>
      <xdr:row>12</xdr:row>
      <xdr:rowOff>114301</xdr:rowOff>
    </xdr:from>
    <xdr:to>
      <xdr:col>7</xdr:col>
      <xdr:colOff>209550</xdr:colOff>
      <xdr:row>24</xdr:row>
      <xdr:rowOff>180977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849508F5-4C85-4E7E-A3CF-4CB5A2141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0.39631</cdr:x>
      <cdr:y>0.48841</cdr:y>
    </cdr:from>
    <cdr:to>
      <cdr:x>0.62252</cdr:x>
      <cdr:y>0.65774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3183E5FF-E489-4021-9180-D47A37B5FFEF}"/>
            </a:ext>
          </a:extLst>
        </cdr:cNvPr>
        <cdr:cNvSpPr txBox="1"/>
      </cdr:nvSpPr>
      <cdr:spPr>
        <a:xfrm xmlns:a="http://schemas.openxmlformats.org/drawingml/2006/main">
          <a:off x="2159242" y="2009729"/>
          <a:ext cx="1232460" cy="6967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fr-FR" sz="1100" b="1" baseline="0"/>
            <a:t>Victimes d'AT-MP 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100" b="1">
              <a:effectLst/>
              <a:latin typeface="+mn-lt"/>
              <a:ea typeface="+mn-ea"/>
              <a:cs typeface="+mn-cs"/>
            </a:rPr>
            <a:t>5 136 agents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0.38282</cdr:x>
      <cdr:y>0.4622</cdr:y>
    </cdr:from>
    <cdr:to>
      <cdr:x>0.60903</cdr:x>
      <cdr:y>0.69718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3183E5FF-E489-4021-9180-D47A37B5FFEF}"/>
            </a:ext>
          </a:extLst>
        </cdr:cNvPr>
        <cdr:cNvSpPr txBox="1"/>
      </cdr:nvSpPr>
      <cdr:spPr>
        <a:xfrm xmlns:a="http://schemas.openxmlformats.org/drawingml/2006/main">
          <a:off x="1013685" y="1038974"/>
          <a:ext cx="598992" cy="528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fr-FR" sz="1000" b="1" baseline="0"/>
            <a:t>Effectif permanent </a:t>
          </a:r>
        </a:p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FR" sz="1000" b="1" baseline="0">
              <a:effectLst/>
              <a:latin typeface="+mn-lt"/>
              <a:ea typeface="+mn-ea"/>
              <a:cs typeface="+mn-cs"/>
            </a:rPr>
            <a:t>51 478 agents</a:t>
          </a:r>
          <a:endParaRPr lang="fr-FR" sz="1000" b="1">
            <a:effectLst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95250</xdr:colOff>
      <xdr:row>3</xdr:row>
      <xdr:rowOff>133350</xdr:rowOff>
    </xdr:from>
    <xdr:ext cx="914400" cy="914400"/>
    <xdr:pic>
      <xdr:nvPicPr>
        <xdr:cNvPr id="12" name="Graphique 11" descr="Homme avec un remplissage uni">
          <a:extLst>
            <a:ext uri="{FF2B5EF4-FFF2-40B4-BE49-F238E27FC236}">
              <a16:creationId xmlns:a16="http://schemas.microsoft.com/office/drawing/2014/main" id="{62611BD5-2E5B-49F5-8D8B-1713A31D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7734300" y="3181350"/>
          <a:ext cx="914400" cy="914400"/>
        </a:xfrm>
        <a:prstGeom prst="rect">
          <a:avLst/>
        </a:prstGeom>
      </xdr:spPr>
    </xdr:pic>
    <xdr:clientData/>
  </xdr:oneCellAnchor>
  <xdr:oneCellAnchor>
    <xdr:from>
      <xdr:col>7</xdr:col>
      <xdr:colOff>552450</xdr:colOff>
      <xdr:row>3</xdr:row>
      <xdr:rowOff>133350</xdr:rowOff>
    </xdr:from>
    <xdr:ext cx="914400" cy="914400"/>
    <xdr:pic>
      <xdr:nvPicPr>
        <xdr:cNvPr id="13" name="Graphique 12" descr="Femme avec un remplissage uni">
          <a:extLst>
            <a:ext uri="{FF2B5EF4-FFF2-40B4-BE49-F238E27FC236}">
              <a16:creationId xmlns:a16="http://schemas.microsoft.com/office/drawing/2014/main" id="{885EAEDC-B085-4B2D-8B77-F38B795BA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8191500" y="3181350"/>
          <a:ext cx="914400" cy="914400"/>
        </a:xfrm>
        <a:prstGeom prst="rect">
          <a:avLst/>
        </a:prstGeom>
      </xdr:spPr>
    </xdr:pic>
    <xdr:clientData/>
  </xdr:oneCellAnchor>
  <xdr:oneCellAnchor>
    <xdr:from>
      <xdr:col>14</xdr:col>
      <xdr:colOff>247650</xdr:colOff>
      <xdr:row>5</xdr:row>
      <xdr:rowOff>57150</xdr:rowOff>
    </xdr:from>
    <xdr:ext cx="648000" cy="648000"/>
    <xdr:pic>
      <xdr:nvPicPr>
        <xdr:cNvPr id="14" name="Graphique 13" descr="Homme avec un remplissage uni">
          <a:extLst>
            <a:ext uri="{FF2B5EF4-FFF2-40B4-BE49-F238E27FC236}">
              <a16:creationId xmlns:a16="http://schemas.microsoft.com/office/drawing/2014/main" id="{587ED45F-06E9-40D8-8F99-4E0E0EEE0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0839450" y="6153150"/>
          <a:ext cx="648000" cy="648000"/>
        </a:xfrm>
        <a:prstGeom prst="rect">
          <a:avLst/>
        </a:prstGeom>
      </xdr:spPr>
    </xdr:pic>
    <xdr:clientData/>
  </xdr:oneCellAnchor>
  <xdr:oneCellAnchor>
    <xdr:from>
      <xdr:col>14</xdr:col>
      <xdr:colOff>609600</xdr:colOff>
      <xdr:row>5</xdr:row>
      <xdr:rowOff>57150</xdr:rowOff>
    </xdr:from>
    <xdr:ext cx="648000" cy="648000"/>
    <xdr:pic>
      <xdr:nvPicPr>
        <xdr:cNvPr id="15" name="Graphique 14" descr="Femme avec un remplissage uni">
          <a:extLst>
            <a:ext uri="{FF2B5EF4-FFF2-40B4-BE49-F238E27FC236}">
              <a16:creationId xmlns:a16="http://schemas.microsoft.com/office/drawing/2014/main" id="{CC346347-8F74-436E-A7D3-3C607DC78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11201400" y="6153150"/>
          <a:ext cx="648000" cy="6480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134936</xdr:colOff>
      <xdr:row>14</xdr:row>
      <xdr:rowOff>79376</xdr:rowOff>
    </xdr:from>
    <xdr:to>
      <xdr:col>5</xdr:col>
      <xdr:colOff>94436</xdr:colOff>
      <xdr:row>30</xdr:row>
      <xdr:rowOff>80876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679E34F4-008F-4069-BD2C-C32B993290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29</xdr:col>
      <xdr:colOff>388937</xdr:colOff>
      <xdr:row>2</xdr:row>
      <xdr:rowOff>61117</xdr:rowOff>
    </xdr:from>
    <xdr:to>
      <xdr:col>35</xdr:col>
      <xdr:colOff>676937</xdr:colOff>
      <xdr:row>19</xdr:row>
      <xdr:rowOff>62617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5D337C1C-4C60-4D13-BA57-23BD18FAC1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103178</xdr:colOff>
      <xdr:row>14</xdr:row>
      <xdr:rowOff>79376</xdr:rowOff>
    </xdr:from>
    <xdr:to>
      <xdr:col>9</xdr:col>
      <xdr:colOff>737365</xdr:colOff>
      <xdr:row>30</xdr:row>
      <xdr:rowOff>80876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B7532889-7431-4F4C-9DCA-6EE909A11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748078</xdr:colOff>
      <xdr:row>2</xdr:row>
      <xdr:rowOff>179916</xdr:rowOff>
    </xdr:from>
    <xdr:to>
      <xdr:col>21</xdr:col>
      <xdr:colOff>909495</xdr:colOff>
      <xdr:row>32</xdr:row>
      <xdr:rowOff>23388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86C7ABC0-EC05-4795-B5F2-D37053494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31779"/>
        <a:stretch/>
      </xdr:blipFill>
      <xdr:spPr>
        <a:xfrm>
          <a:off x="14167745" y="179916"/>
          <a:ext cx="5760000" cy="5558472"/>
        </a:xfrm>
        <a:prstGeom prst="rect">
          <a:avLst/>
        </a:prstGeom>
      </xdr:spPr>
    </xdr:pic>
    <xdr:clientData/>
  </xdr:twoCellAnchor>
  <xdr:twoCellAnchor>
    <xdr:from>
      <xdr:col>17</xdr:col>
      <xdr:colOff>1280583</xdr:colOff>
      <xdr:row>3</xdr:row>
      <xdr:rowOff>148166</xdr:rowOff>
    </xdr:from>
    <xdr:to>
      <xdr:col>19</xdr:col>
      <xdr:colOff>529167</xdr:colOff>
      <xdr:row>6</xdr:row>
      <xdr:rowOff>0</xdr:rowOff>
    </xdr:to>
    <xdr:sp macro="" textlink="">
      <xdr:nvSpPr>
        <xdr:cNvPr id="3" name="ZoneTexte 2">
          <a:extLst>
            <a:ext uri="{FF2B5EF4-FFF2-40B4-BE49-F238E27FC236}">
              <a16:creationId xmlns:a16="http://schemas.microsoft.com/office/drawing/2014/main" id="{1ACB77B0-D3C7-457B-8971-B585D8B9E8DF}"/>
            </a:ext>
          </a:extLst>
        </xdr:cNvPr>
        <xdr:cNvSpPr txBox="1"/>
      </xdr:nvSpPr>
      <xdr:spPr>
        <a:xfrm>
          <a:off x="15462250" y="338666"/>
          <a:ext cx="2275417" cy="423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1"/>
            <a:t>SPP</a:t>
          </a:r>
        </a:p>
      </xdr:txBody>
    </xdr:sp>
    <xdr:clientData/>
  </xdr:twoCellAnchor>
  <xdr:twoCellAnchor editAs="oneCell">
    <xdr:from>
      <xdr:col>21</xdr:col>
      <xdr:colOff>1142999</xdr:colOff>
      <xdr:row>2</xdr:row>
      <xdr:rowOff>84666</xdr:rowOff>
    </xdr:from>
    <xdr:to>
      <xdr:col>29</xdr:col>
      <xdr:colOff>288416</xdr:colOff>
      <xdr:row>32</xdr:row>
      <xdr:rowOff>30910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758A3D43-EAF6-4D28-BBAA-8D76112D8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b="30518"/>
        <a:stretch/>
      </xdr:blipFill>
      <xdr:spPr>
        <a:xfrm>
          <a:off x="20161249" y="84666"/>
          <a:ext cx="5760000" cy="5661244"/>
        </a:xfrm>
        <a:prstGeom prst="rect">
          <a:avLst/>
        </a:prstGeom>
      </xdr:spPr>
    </xdr:pic>
    <xdr:clientData/>
  </xdr:twoCellAnchor>
  <xdr:twoCellAnchor>
    <xdr:from>
      <xdr:col>23</xdr:col>
      <xdr:colOff>416984</xdr:colOff>
      <xdr:row>2</xdr:row>
      <xdr:rowOff>141816</xdr:rowOff>
    </xdr:from>
    <xdr:to>
      <xdr:col>26</xdr:col>
      <xdr:colOff>406401</xdr:colOff>
      <xdr:row>4</xdr:row>
      <xdr:rowOff>184150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4FA9B3B4-23A2-466C-AD92-25956850C3E7}"/>
            </a:ext>
          </a:extLst>
        </xdr:cNvPr>
        <xdr:cNvSpPr txBox="1"/>
      </xdr:nvSpPr>
      <xdr:spPr>
        <a:xfrm>
          <a:off x="21477817" y="141816"/>
          <a:ext cx="2275417" cy="42333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fr-FR" sz="1600" b="1"/>
            <a:t>PATS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47625</xdr:rowOff>
    </xdr:from>
    <xdr:to>
      <xdr:col>4</xdr:col>
      <xdr:colOff>372000</xdr:colOff>
      <xdr:row>35</xdr:row>
      <xdr:rowOff>59625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AC13EAB1-FE70-423E-B463-0D0958F227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280989</xdr:colOff>
      <xdr:row>19</xdr:row>
      <xdr:rowOff>47625</xdr:rowOff>
    </xdr:from>
    <xdr:to>
      <xdr:col>9</xdr:col>
      <xdr:colOff>652989</xdr:colOff>
      <xdr:row>35</xdr:row>
      <xdr:rowOff>59625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2AE85E86-7481-49B7-B5F5-49A937D3B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528639</xdr:colOff>
      <xdr:row>19</xdr:row>
      <xdr:rowOff>57150</xdr:rowOff>
    </xdr:from>
    <xdr:to>
      <xdr:col>15</xdr:col>
      <xdr:colOff>138639</xdr:colOff>
      <xdr:row>35</xdr:row>
      <xdr:rowOff>69150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CB309300-5706-4172-8E74-EE05E0C6A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820329-3FA1-4963-B085-C99B0905C9B6}">
  <dimension ref="A1:D5"/>
  <sheetViews>
    <sheetView showGridLines="0" tabSelected="1" workbookViewId="0">
      <selection activeCell="A10" sqref="A10"/>
    </sheetView>
  </sheetViews>
  <sheetFormatPr baseColWidth="10" defaultRowHeight="15"/>
  <cols>
    <col min="1" max="1" width="30.85546875" style="58" customWidth="1"/>
    <col min="2" max="2" width="9.85546875" style="58" customWidth="1"/>
    <col min="3" max="3" width="11" style="58" customWidth="1"/>
    <col min="4" max="4" width="17.140625" style="58" customWidth="1"/>
    <col min="5" max="16384" width="11.42578125" style="58"/>
  </cols>
  <sheetData>
    <row r="1" spans="1:4" s="70" customFormat="1">
      <c r="A1" s="76" t="s">
        <v>122</v>
      </c>
    </row>
    <row r="2" spans="1:4" s="70" customFormat="1"/>
    <row r="3" spans="1:4" ht="45">
      <c r="A3" s="18" t="s">
        <v>24</v>
      </c>
      <c r="B3" s="68" t="s">
        <v>63</v>
      </c>
      <c r="C3" s="68" t="s">
        <v>64</v>
      </c>
      <c r="D3" s="69" t="s">
        <v>106</v>
      </c>
    </row>
    <row r="4" spans="1:4" ht="39.75" customHeight="1">
      <c r="A4" s="19" t="s">
        <v>109</v>
      </c>
      <c r="B4" s="53">
        <v>40445</v>
      </c>
      <c r="C4" s="53">
        <v>4699</v>
      </c>
      <c r="D4" s="20">
        <f>C4/B4</f>
        <v>0.1161824700210162</v>
      </c>
    </row>
    <row r="5" spans="1:4" ht="39.75" customHeight="1">
      <c r="A5" s="30" t="s">
        <v>110</v>
      </c>
      <c r="B5" s="54">
        <v>11033</v>
      </c>
      <c r="C5" s="54">
        <v>437</v>
      </c>
      <c r="D5" s="21">
        <f>C5/B5</f>
        <v>3.9608447385117374E-2</v>
      </c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19E38A-0CA4-4C22-89CF-8AE1C1B42D0C}">
  <dimension ref="A1:F12"/>
  <sheetViews>
    <sheetView showGridLines="0" workbookViewId="0">
      <selection activeCell="B12" sqref="B12:C12"/>
    </sheetView>
  </sheetViews>
  <sheetFormatPr baseColWidth="10" defaultRowHeight="15"/>
  <cols>
    <col min="1" max="1" width="15.5703125" customWidth="1"/>
    <col min="2" max="2" width="9.28515625" style="28" customWidth="1"/>
    <col min="3" max="3" width="9" style="28" customWidth="1"/>
    <col min="5" max="5" width="11.42578125" style="28"/>
  </cols>
  <sheetData>
    <row r="1" spans="1:6" s="28" customFormat="1">
      <c r="A1" s="38" t="s">
        <v>50</v>
      </c>
    </row>
    <row r="2" spans="1:6" s="28" customFormat="1">
      <c r="A2" s="5"/>
    </row>
    <row r="3" spans="1:6" s="28" customFormat="1" ht="45">
      <c r="A3" s="39" t="s">
        <v>49</v>
      </c>
      <c r="B3" s="35" t="s">
        <v>0</v>
      </c>
      <c r="C3" s="35" t="s">
        <v>3</v>
      </c>
      <c r="D3" s="35" t="s">
        <v>47</v>
      </c>
      <c r="E3" s="35" t="s">
        <v>48</v>
      </c>
      <c r="F3"/>
    </row>
    <row r="4" spans="1:6" ht="39.75" customHeight="1">
      <c r="A4" s="36">
        <v>1</v>
      </c>
      <c r="B4" s="36">
        <v>4319</v>
      </c>
      <c r="C4" s="36">
        <v>414</v>
      </c>
      <c r="D4" s="37">
        <f t="shared" ref="D4:E7" si="0">B4/B$7</f>
        <v>0.91913173015535221</v>
      </c>
      <c r="E4" s="37">
        <f t="shared" si="0"/>
        <v>0.94736842105263153</v>
      </c>
    </row>
    <row r="5" spans="1:6" ht="39.75" customHeight="1">
      <c r="A5" s="36">
        <v>2</v>
      </c>
      <c r="B5" s="36">
        <v>356</v>
      </c>
      <c r="C5" s="36">
        <v>21</v>
      </c>
      <c r="D5" s="37">
        <f t="shared" si="0"/>
        <v>7.5760800170248985E-2</v>
      </c>
      <c r="E5" s="37">
        <f t="shared" si="0"/>
        <v>4.8054919908466817E-2</v>
      </c>
    </row>
    <row r="6" spans="1:6">
      <c r="A6" s="36">
        <v>3</v>
      </c>
      <c r="B6" s="36">
        <v>24</v>
      </c>
      <c r="C6" s="36">
        <v>2</v>
      </c>
      <c r="D6" s="37">
        <f t="shared" si="0"/>
        <v>5.1074696743988084E-3</v>
      </c>
      <c r="E6" s="37">
        <f t="shared" si="0"/>
        <v>4.5766590389016018E-3</v>
      </c>
    </row>
    <row r="7" spans="1:6">
      <c r="A7" s="36" t="s">
        <v>68</v>
      </c>
      <c r="B7" s="36">
        <f>SUM(B4:B6)</f>
        <v>4699</v>
      </c>
      <c r="C7" s="36">
        <f>SUM(C4:C6)</f>
        <v>437</v>
      </c>
      <c r="D7" s="37">
        <f t="shared" si="0"/>
        <v>1</v>
      </c>
      <c r="E7" s="37">
        <f t="shared" si="0"/>
        <v>1</v>
      </c>
      <c r="F7" s="28"/>
    </row>
    <row r="8" spans="1:6">
      <c r="D8" s="28"/>
    </row>
    <row r="12" spans="1:6">
      <c r="B12" s="28">
        <f>B4+B5*2+B6*3</f>
        <v>5103</v>
      </c>
      <c r="C12" s="70">
        <f>C4+C5*2+C6*3</f>
        <v>462</v>
      </c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2B057A-8ADC-4FA4-8756-916B6DBA5BE1}">
  <dimension ref="A1:G7"/>
  <sheetViews>
    <sheetView showGridLines="0" workbookViewId="0">
      <selection activeCell="J4" sqref="J4"/>
    </sheetView>
  </sheetViews>
  <sheetFormatPr baseColWidth="10" defaultRowHeight="15"/>
  <cols>
    <col min="1" max="1" width="11.42578125" style="58"/>
    <col min="2" max="2" width="14.85546875" style="58" customWidth="1"/>
    <col min="3" max="3" width="17.85546875" style="58" customWidth="1"/>
    <col min="4" max="16384" width="11.42578125" style="58"/>
  </cols>
  <sheetData>
    <row r="1" spans="1:7">
      <c r="A1" s="38" t="s">
        <v>107</v>
      </c>
    </row>
    <row r="3" spans="1:7" ht="45">
      <c r="A3" s="40" t="s">
        <v>121</v>
      </c>
      <c r="B3" s="136" t="s">
        <v>119</v>
      </c>
      <c r="C3" s="136" t="s">
        <v>120</v>
      </c>
      <c r="D3" s="136" t="s">
        <v>36</v>
      </c>
      <c r="E3" s="136" t="s">
        <v>51</v>
      </c>
    </row>
    <row r="4" spans="1:7" ht="39.75" customHeight="1">
      <c r="A4" s="36" t="s">
        <v>0</v>
      </c>
      <c r="B4" s="41">
        <v>5103</v>
      </c>
      <c r="C4" s="41">
        <v>4699</v>
      </c>
      <c r="D4" s="42">
        <v>41756</v>
      </c>
      <c r="E4" s="42">
        <v>40445</v>
      </c>
      <c r="F4" s="2"/>
      <c r="G4" s="50"/>
    </row>
    <row r="5" spans="1:7" ht="39.75" customHeight="1">
      <c r="A5" s="36" t="s">
        <v>3</v>
      </c>
      <c r="B5" s="41">
        <v>461</v>
      </c>
      <c r="C5" s="41">
        <v>437</v>
      </c>
      <c r="D5" s="42">
        <v>11404</v>
      </c>
      <c r="E5" s="42">
        <v>11033</v>
      </c>
      <c r="F5" s="2"/>
      <c r="G5" s="50"/>
    </row>
    <row r="6" spans="1:7">
      <c r="A6" s="137" t="s">
        <v>68</v>
      </c>
      <c r="B6" s="41">
        <f>SUM(B4:B5)</f>
        <v>5564</v>
      </c>
      <c r="C6" s="41">
        <f t="shared" ref="C6:E6" si="0">SUM(C4:C5)</f>
        <v>5136</v>
      </c>
      <c r="D6" s="41">
        <f t="shared" si="0"/>
        <v>53160</v>
      </c>
      <c r="E6" s="41">
        <f t="shared" si="0"/>
        <v>51478</v>
      </c>
      <c r="F6" s="2"/>
    </row>
    <row r="7" spans="1:7">
      <c r="A7" s="3"/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65A44-44FE-4F96-BCCE-E83407729EA8}">
  <dimension ref="A1:Y29"/>
  <sheetViews>
    <sheetView showGridLines="0" workbookViewId="0">
      <selection activeCell="A2" sqref="A2"/>
    </sheetView>
  </sheetViews>
  <sheetFormatPr baseColWidth="10" defaultRowHeight="15"/>
  <cols>
    <col min="1" max="1" width="11.28515625" customWidth="1"/>
    <col min="2" max="2" width="4.85546875" customWidth="1"/>
    <col min="3" max="3" width="16.28515625" customWidth="1"/>
    <col min="4" max="4" width="8.7109375" bestFit="1" customWidth="1"/>
    <col min="5" max="5" width="15.42578125" style="28" customWidth="1"/>
    <col min="6" max="6" width="10.42578125" customWidth="1"/>
    <col min="7" max="7" width="4.5703125" bestFit="1" customWidth="1"/>
    <col min="8" max="9" width="11.42578125" customWidth="1"/>
    <col min="10" max="10" width="4.5703125" bestFit="1" customWidth="1"/>
    <col min="11" max="11" width="1.28515625" customWidth="1"/>
    <col min="12" max="12" width="1.7109375" customWidth="1"/>
    <col min="13" max="13" width="1.28515625" style="10" customWidth="1"/>
    <col min="14" max="14" width="4.28515625" customWidth="1"/>
    <col min="15" max="16" width="11.5703125" customWidth="1"/>
    <col min="17" max="17" width="4.5703125" bestFit="1" customWidth="1"/>
    <col min="18" max="18" width="1.5703125" customWidth="1"/>
    <col min="19" max="19" width="1.7109375" customWidth="1"/>
    <col min="20" max="20" width="4.5703125" bestFit="1" customWidth="1"/>
    <col min="21" max="21" width="4" bestFit="1" customWidth="1"/>
    <col min="22" max="22" width="17.85546875" bestFit="1" customWidth="1"/>
    <col min="23" max="23" width="11.42578125" customWidth="1"/>
    <col min="24" max="24" width="7.5703125" customWidth="1"/>
  </cols>
  <sheetData>
    <row r="1" spans="1:25">
      <c r="A1" s="76" t="s">
        <v>112</v>
      </c>
      <c r="G1" s="73"/>
      <c r="H1" s="73"/>
      <c r="I1" s="73"/>
      <c r="J1" s="73"/>
      <c r="K1" s="14"/>
      <c r="M1"/>
      <c r="N1" s="73"/>
      <c r="O1" s="73"/>
      <c r="P1" s="73"/>
      <c r="Q1" s="73"/>
      <c r="R1" s="73"/>
      <c r="S1" s="73"/>
      <c r="T1" s="73"/>
      <c r="U1" s="73"/>
      <c r="V1" s="73"/>
      <c r="W1" s="73"/>
      <c r="X1" s="15"/>
    </row>
    <row r="2" spans="1:25">
      <c r="K2" s="14"/>
      <c r="M2"/>
      <c r="N2" s="74"/>
      <c r="O2" s="74"/>
      <c r="P2" s="74"/>
      <c r="Q2" s="74"/>
      <c r="U2" s="57"/>
      <c r="V2" s="57"/>
      <c r="W2" s="57"/>
      <c r="X2" s="57"/>
    </row>
    <row r="3" spans="1:25" ht="30">
      <c r="A3" t="s">
        <v>25</v>
      </c>
      <c r="C3" s="22" t="s">
        <v>36</v>
      </c>
      <c r="D3" s="25" t="s">
        <v>69</v>
      </c>
      <c r="E3" s="25" t="s">
        <v>46</v>
      </c>
      <c r="G3" s="71" t="s">
        <v>64</v>
      </c>
      <c r="H3" s="71"/>
      <c r="I3" s="71"/>
      <c r="J3" s="71"/>
      <c r="K3" s="10"/>
      <c r="M3"/>
      <c r="Q3" s="10"/>
      <c r="R3" s="10"/>
      <c r="S3" s="10"/>
      <c r="T3" s="10"/>
      <c r="U3" s="10"/>
      <c r="Y3" s="56"/>
    </row>
    <row r="4" spans="1:25">
      <c r="B4" t="s">
        <v>23</v>
      </c>
      <c r="C4">
        <v>37</v>
      </c>
      <c r="K4" s="10"/>
      <c r="M4"/>
      <c r="N4" s="72" t="s">
        <v>36</v>
      </c>
      <c r="O4" s="72"/>
      <c r="P4" s="72"/>
      <c r="Q4" s="72"/>
      <c r="R4" s="10"/>
      <c r="S4" s="10"/>
      <c r="T4" s="10"/>
      <c r="U4" s="10"/>
      <c r="Y4" s="1"/>
    </row>
    <row r="5" spans="1:25">
      <c r="B5" t="s">
        <v>1</v>
      </c>
      <c r="C5">
        <v>133</v>
      </c>
      <c r="K5" s="10"/>
      <c r="M5"/>
      <c r="N5" s="75"/>
      <c r="O5" s="75"/>
      <c r="P5" s="75"/>
      <c r="Q5" s="75"/>
      <c r="R5" s="10"/>
      <c r="S5" s="10"/>
      <c r="T5" s="10"/>
      <c r="U5" s="10"/>
      <c r="Y5" s="1"/>
    </row>
    <row r="6" spans="1:25" s="4" customFormat="1">
      <c r="A6" s="4" t="s">
        <v>3</v>
      </c>
      <c r="B6" t="s">
        <v>23</v>
      </c>
      <c r="C6">
        <v>5564</v>
      </c>
      <c r="D6">
        <v>176</v>
      </c>
      <c r="E6" s="2">
        <f t="shared" ref="E6:E11" si="0">D6/C6</f>
        <v>3.1631919482386771E-2</v>
      </c>
      <c r="F6"/>
      <c r="G6"/>
      <c r="H6"/>
      <c r="I6"/>
      <c r="J6"/>
      <c r="K6" s="11"/>
      <c r="N6"/>
      <c r="O6"/>
      <c r="P6"/>
      <c r="Q6"/>
      <c r="R6" s="10"/>
      <c r="S6" s="10"/>
      <c r="T6" s="10"/>
      <c r="U6" s="10"/>
      <c r="V6" s="10"/>
      <c r="W6" s="10"/>
      <c r="X6"/>
    </row>
    <row r="7" spans="1:25">
      <c r="A7" t="s">
        <v>3</v>
      </c>
      <c r="B7" t="s">
        <v>1</v>
      </c>
      <c r="C7">
        <v>4336</v>
      </c>
      <c r="D7">
        <v>285</v>
      </c>
      <c r="E7" s="2">
        <f t="shared" si="0"/>
        <v>6.5728782287822876E-2</v>
      </c>
      <c r="K7" s="11"/>
      <c r="M7"/>
      <c r="R7" s="10"/>
      <c r="S7" s="10"/>
      <c r="T7" s="10"/>
      <c r="U7" s="10"/>
      <c r="V7" s="10"/>
      <c r="W7" s="10"/>
    </row>
    <row r="8" spans="1:25">
      <c r="A8" t="s">
        <v>0</v>
      </c>
      <c r="B8" t="s">
        <v>23</v>
      </c>
      <c r="C8">
        <v>2111</v>
      </c>
      <c r="D8" s="4">
        <v>316</v>
      </c>
      <c r="E8" s="2">
        <f t="shared" si="0"/>
        <v>0.14969208905731882</v>
      </c>
      <c r="K8" s="11"/>
      <c r="M8"/>
      <c r="R8" s="10"/>
      <c r="S8" s="10"/>
      <c r="T8" s="10"/>
      <c r="U8" s="10"/>
      <c r="V8" s="10"/>
      <c r="W8" s="10"/>
    </row>
    <row r="9" spans="1:25">
      <c r="A9" t="s">
        <v>0</v>
      </c>
      <c r="B9" t="s">
        <v>1</v>
      </c>
      <c r="C9">
        <v>36569</v>
      </c>
      <c r="D9">
        <v>4787</v>
      </c>
      <c r="E9" s="2">
        <f t="shared" si="0"/>
        <v>0.13090322404222154</v>
      </c>
      <c r="K9" s="11"/>
      <c r="M9"/>
      <c r="R9" s="10"/>
      <c r="S9" s="10"/>
      <c r="T9" s="44"/>
      <c r="U9" s="45"/>
      <c r="V9" s="46"/>
      <c r="W9" s="47"/>
      <c r="X9" s="16"/>
    </row>
    <row r="10" spans="1:25">
      <c r="A10" t="s">
        <v>68</v>
      </c>
      <c r="B10" t="s">
        <v>23</v>
      </c>
      <c r="C10">
        <f>SUMIF($B$4:$B$9,$B10,C4:C9)</f>
        <v>7712</v>
      </c>
      <c r="D10">
        <f>SUMIF($B$4:$B$9,$B10,D4:D9)</f>
        <v>492</v>
      </c>
      <c r="E10" s="2">
        <f t="shared" si="0"/>
        <v>6.3796680497925307E-2</v>
      </c>
      <c r="F10" s="27" t="s">
        <v>0</v>
      </c>
      <c r="G10" s="32">
        <f>D9/(D9+D8)</f>
        <v>0.93807564177934544</v>
      </c>
      <c r="H10" s="31">
        <f>G10</f>
        <v>0.93807564177934544</v>
      </c>
      <c r="I10" s="13">
        <f>1-G10</f>
        <v>6.1924358220654563E-2</v>
      </c>
      <c r="J10" s="33">
        <f>1-G10</f>
        <v>6.1924358220654563E-2</v>
      </c>
      <c r="K10" s="11"/>
      <c r="M10"/>
      <c r="N10" s="32">
        <f>C9/(C9+C8)</f>
        <v>0.94542399172699065</v>
      </c>
      <c r="O10" s="31">
        <f>N10</f>
        <v>0.94542399172699065</v>
      </c>
      <c r="P10" s="13">
        <f>1-N10</f>
        <v>5.4576008273009347E-2</v>
      </c>
      <c r="Q10" s="33">
        <f>1-N10</f>
        <v>5.4576008273009347E-2</v>
      </c>
      <c r="R10" s="10"/>
      <c r="S10" s="10"/>
      <c r="T10" s="44"/>
      <c r="U10" s="45"/>
      <c r="V10" s="46"/>
      <c r="W10" s="47"/>
      <c r="X10" s="16"/>
    </row>
    <row r="11" spans="1:25">
      <c r="A11" s="58" t="s">
        <v>68</v>
      </c>
      <c r="B11" t="s">
        <v>1</v>
      </c>
      <c r="C11">
        <f>SUMIF($B$4:$B$9,$B11,C4:C9)</f>
        <v>41038</v>
      </c>
      <c r="D11">
        <f>SUMIF($B$4:$B$9,$B11,D4:D9)</f>
        <v>5072</v>
      </c>
      <c r="E11" s="2">
        <f t="shared" si="0"/>
        <v>0.12359276767873678</v>
      </c>
      <c r="F11" s="27" t="s">
        <v>3</v>
      </c>
      <c r="G11" s="32">
        <f>D7/(D7+D6)</f>
        <v>0.61822125813449025</v>
      </c>
      <c r="H11" s="31">
        <f>G11</f>
        <v>0.61822125813449025</v>
      </c>
      <c r="I11" s="13">
        <f>1-G11</f>
        <v>0.38177874186550975</v>
      </c>
      <c r="J11" s="33">
        <f>1-G11</f>
        <v>0.38177874186550975</v>
      </c>
      <c r="K11" s="11"/>
      <c r="M11"/>
      <c r="N11" s="32">
        <f>C7/(C7+C6)</f>
        <v>0.43797979797979797</v>
      </c>
      <c r="O11" s="31">
        <f>N11</f>
        <v>0.43797979797979797</v>
      </c>
      <c r="P11" s="13">
        <f>1-N11</f>
        <v>0.56202020202020209</v>
      </c>
      <c r="Q11" s="33">
        <f>1-N11</f>
        <v>0.56202020202020209</v>
      </c>
      <c r="R11" s="10"/>
      <c r="S11" s="10"/>
      <c r="T11" s="44"/>
      <c r="U11" s="45"/>
      <c r="V11" s="46"/>
      <c r="W11" s="47"/>
      <c r="X11" s="16"/>
    </row>
    <row r="12" spans="1:25">
      <c r="F12" s="27" t="s">
        <v>26</v>
      </c>
      <c r="G12" s="32">
        <f>+D11/(D11+D10)</f>
        <v>0.9115744069015097</v>
      </c>
      <c r="H12" s="31">
        <f>G12</f>
        <v>0.9115744069015097</v>
      </c>
      <c r="I12" s="13">
        <f>1-G12</f>
        <v>8.8425593098490296E-2</v>
      </c>
      <c r="J12" s="33">
        <f>1-G12</f>
        <v>8.8425593098490296E-2</v>
      </c>
      <c r="K12" s="12"/>
      <c r="M12"/>
      <c r="N12" s="32">
        <f>C11/(C11+C10)</f>
        <v>0.84180512820512821</v>
      </c>
      <c r="O12" s="31">
        <f>N12</f>
        <v>0.84180512820512821</v>
      </c>
      <c r="P12" s="13">
        <f>1-N12</f>
        <v>0.15819487179487179</v>
      </c>
      <c r="Q12" s="33">
        <f>1-N12</f>
        <v>0.15819487179487179</v>
      </c>
    </row>
    <row r="13" spans="1:25">
      <c r="L13" s="10"/>
    </row>
    <row r="14" spans="1:25">
      <c r="G14" s="73"/>
      <c r="H14" s="73"/>
      <c r="I14" s="73"/>
      <c r="J14" s="73"/>
      <c r="K14" s="14"/>
      <c r="L14" s="10"/>
      <c r="N14" s="26"/>
      <c r="P14" s="26"/>
      <c r="Q14" s="26"/>
      <c r="R14" s="26"/>
      <c r="S14" s="26"/>
      <c r="T14" s="26"/>
      <c r="U14" s="26"/>
      <c r="V14" s="26"/>
      <c r="W14" s="26"/>
      <c r="X14" s="26"/>
    </row>
    <row r="15" spans="1:25" ht="30">
      <c r="C15" s="60" t="s">
        <v>46</v>
      </c>
      <c r="D15" s="59" t="s">
        <v>67</v>
      </c>
      <c r="E15" s="59" t="s">
        <v>66</v>
      </c>
      <c r="K15" s="10"/>
      <c r="L15" s="10"/>
      <c r="N15" s="10"/>
      <c r="P15" s="24"/>
      <c r="Q15" s="24"/>
      <c r="R15" s="24"/>
    </row>
    <row r="16" spans="1:25">
      <c r="C16" s="56" t="s">
        <v>0</v>
      </c>
      <c r="D16" s="52">
        <f>E9</f>
        <v>0.13090322404222154</v>
      </c>
      <c r="E16" s="52">
        <f>E8</f>
        <v>0.14969208905731882</v>
      </c>
      <c r="K16" s="10"/>
      <c r="L16" s="10"/>
      <c r="N16" s="52"/>
    </row>
    <row r="17" spans="3:20">
      <c r="C17" s="55" t="s">
        <v>3</v>
      </c>
      <c r="D17" s="52">
        <f>E7</f>
        <v>6.5728782287822876E-2</v>
      </c>
      <c r="E17" s="52">
        <f>E6</f>
        <v>3.1631919482386771E-2</v>
      </c>
      <c r="K17" s="10"/>
      <c r="L17" s="10"/>
      <c r="N17" s="48"/>
      <c r="O17" s="10"/>
    </row>
    <row r="18" spans="3:20">
      <c r="K18" s="10"/>
      <c r="L18" s="10"/>
      <c r="N18" s="10"/>
      <c r="O18" s="10"/>
    </row>
    <row r="19" spans="3:20">
      <c r="K19" s="10"/>
      <c r="L19" s="10"/>
      <c r="N19" s="10"/>
      <c r="O19" s="10"/>
    </row>
    <row r="20" spans="3:20">
      <c r="K20" s="10"/>
      <c r="L20" s="10"/>
      <c r="N20" s="10"/>
      <c r="O20" s="10"/>
    </row>
    <row r="21" spans="3:20">
      <c r="K21" s="10"/>
      <c r="L21" s="10"/>
      <c r="N21" s="10"/>
      <c r="O21" s="10"/>
    </row>
    <row r="22" spans="3:20">
      <c r="F22" s="27"/>
      <c r="G22" s="9"/>
      <c r="H22" s="7"/>
      <c r="I22" s="13"/>
      <c r="J22" s="23"/>
      <c r="K22" s="10"/>
      <c r="L22" s="10"/>
      <c r="N22" s="48"/>
      <c r="O22" s="46"/>
      <c r="P22" s="13"/>
      <c r="Q22" s="8"/>
    </row>
    <row r="23" spans="3:20">
      <c r="F23" s="27"/>
      <c r="G23" s="9"/>
      <c r="H23" s="7"/>
      <c r="I23" s="13"/>
      <c r="J23" s="23"/>
      <c r="K23" s="10"/>
      <c r="L23" s="10"/>
      <c r="N23" s="48"/>
      <c r="O23" s="46"/>
      <c r="P23" s="13"/>
      <c r="Q23" s="8"/>
    </row>
    <row r="24" spans="3:20">
      <c r="K24" s="43"/>
      <c r="L24" s="10"/>
      <c r="N24" s="48"/>
      <c r="O24" s="46"/>
      <c r="P24" s="13"/>
      <c r="Q24" s="8"/>
    </row>
    <row r="25" spans="3:20">
      <c r="F25" s="6"/>
      <c r="K25" s="10"/>
      <c r="L25" s="10"/>
      <c r="N25" s="10"/>
      <c r="O25" s="10"/>
    </row>
    <row r="26" spans="3:20">
      <c r="K26" s="10"/>
      <c r="L26" s="10"/>
      <c r="N26" s="10"/>
      <c r="O26" s="10"/>
    </row>
    <row r="27" spans="3:20">
      <c r="L27" s="10"/>
    </row>
    <row r="28" spans="3:20">
      <c r="L28" s="10"/>
      <c r="R28" s="26"/>
      <c r="S28" s="26"/>
      <c r="T28" s="26"/>
    </row>
    <row r="29" spans="3:20">
      <c r="R29" s="24"/>
    </row>
  </sheetData>
  <mergeCells count="7">
    <mergeCell ref="G3:J3"/>
    <mergeCell ref="N4:Q4"/>
    <mergeCell ref="G14:J14"/>
    <mergeCell ref="G1:J1"/>
    <mergeCell ref="N1:W1"/>
    <mergeCell ref="N2:Q2"/>
    <mergeCell ref="N5:Q5"/>
  </mergeCells>
  <conditionalFormatting sqref="V9:V11">
    <cfRule type="dataBar" priority="21">
      <dataBar>
        <cfvo type="min"/>
        <cfvo type="num" val="1"/>
        <color theme="4" tint="-0.249977111117893"/>
      </dataBar>
      <extLst>
        <ext xmlns:x14="http://schemas.microsoft.com/office/spreadsheetml/2009/9/main" uri="{B025F937-C7B1-47D3-B67F-A62EFF666E3E}">
          <x14:id>{FEC6E6F1-C100-4D45-BC07-E9A0505F40EE}</x14:id>
        </ext>
      </extLst>
    </cfRule>
  </conditionalFormatting>
  <conditionalFormatting sqref="W9:W11">
    <cfRule type="dataBar" priority="20">
      <dataBar>
        <cfvo type="min"/>
        <cfvo type="num" val="1"/>
        <color rgb="FFC83748"/>
      </dataBar>
      <extLst>
        <ext xmlns:x14="http://schemas.microsoft.com/office/spreadsheetml/2009/9/main" uri="{B025F937-C7B1-47D3-B67F-A62EFF666E3E}">
          <x14:id>{7E87D076-3BC7-4609-BB32-B74F8AE7F6B5}</x14:id>
        </ext>
      </extLst>
    </cfRule>
  </conditionalFormatting>
  <conditionalFormatting sqref="H22:H23">
    <cfRule type="dataBar" priority="15">
      <dataBar>
        <cfvo type="min"/>
        <cfvo type="num" val="1"/>
        <color theme="4" tint="-0.249977111117893"/>
      </dataBar>
      <extLst>
        <ext xmlns:x14="http://schemas.microsoft.com/office/spreadsheetml/2009/9/main" uri="{B025F937-C7B1-47D3-B67F-A62EFF666E3E}">
          <x14:id>{57FABAF6-D9B5-4CDB-8C8E-1875A299DC87}</x14:id>
        </ext>
      </extLst>
    </cfRule>
  </conditionalFormatting>
  <conditionalFormatting sqref="I22:I23">
    <cfRule type="dataBar" priority="14">
      <dataBar>
        <cfvo type="min"/>
        <cfvo type="num" val="1"/>
        <color rgb="FFC83748"/>
      </dataBar>
      <extLst>
        <ext xmlns:x14="http://schemas.microsoft.com/office/spreadsheetml/2009/9/main" uri="{B025F937-C7B1-47D3-B67F-A62EFF666E3E}">
          <x14:id>{F6E57056-5387-43DB-80F8-C52ECD3384A3}</x14:id>
        </ext>
      </extLst>
    </cfRule>
  </conditionalFormatting>
  <conditionalFormatting sqref="O22:O24">
    <cfRule type="dataBar" priority="13">
      <dataBar>
        <cfvo type="min"/>
        <cfvo type="num" val="1"/>
        <color theme="4" tint="-0.249977111117893"/>
      </dataBar>
      <extLst>
        <ext xmlns:x14="http://schemas.microsoft.com/office/spreadsheetml/2009/9/main" uri="{B025F937-C7B1-47D3-B67F-A62EFF666E3E}">
          <x14:id>{ED032FEF-97FB-43D9-9EB7-841780884D51}</x14:id>
        </ext>
      </extLst>
    </cfRule>
  </conditionalFormatting>
  <conditionalFormatting sqref="P22:P24">
    <cfRule type="dataBar" priority="12">
      <dataBar>
        <cfvo type="min"/>
        <cfvo type="num" val="1"/>
        <color rgb="FFC83748"/>
      </dataBar>
      <extLst>
        <ext xmlns:x14="http://schemas.microsoft.com/office/spreadsheetml/2009/9/main" uri="{B025F937-C7B1-47D3-B67F-A62EFF666E3E}">
          <x14:id>{35B55AA8-2E98-45E1-9F83-F958C644561C}</x14:id>
        </ext>
      </extLst>
    </cfRule>
  </conditionalFormatting>
  <conditionalFormatting sqref="K24">
    <cfRule type="dataBar" priority="11">
      <dataBar>
        <cfvo type="min"/>
        <cfvo type="num" val="1"/>
        <color rgb="FFC83748"/>
      </dataBar>
      <extLst>
        <ext xmlns:x14="http://schemas.microsoft.com/office/spreadsheetml/2009/9/main" uri="{B025F937-C7B1-47D3-B67F-A62EFF666E3E}">
          <x14:id>{EC60EEED-ADA6-4E6D-885F-4522825BD322}</x14:id>
        </ext>
      </extLst>
    </cfRule>
  </conditionalFormatting>
  <conditionalFormatting sqref="H10:H11">
    <cfRule type="dataBar" priority="10">
      <dataBar>
        <cfvo type="min"/>
        <cfvo type="num" val="1"/>
        <color rgb="FF1A355C"/>
      </dataBar>
      <extLst>
        <ext xmlns:x14="http://schemas.microsoft.com/office/spreadsheetml/2009/9/main" uri="{B025F937-C7B1-47D3-B67F-A62EFF666E3E}">
          <x14:id>{6FE38A9E-C1FE-4F9A-893D-EC73F17B82B0}</x14:id>
        </ext>
      </extLst>
    </cfRule>
  </conditionalFormatting>
  <conditionalFormatting sqref="I10:I12">
    <cfRule type="dataBar" priority="9">
      <dataBar>
        <cfvo type="min"/>
        <cfvo type="num" val="1"/>
        <color rgb="FFE73446"/>
      </dataBar>
      <extLst>
        <ext xmlns:x14="http://schemas.microsoft.com/office/spreadsheetml/2009/9/main" uri="{B025F937-C7B1-47D3-B67F-A62EFF666E3E}">
          <x14:id>{A50ADD0C-5232-4110-A5C5-704929AEB616}</x14:id>
        </ext>
      </extLst>
    </cfRule>
  </conditionalFormatting>
  <conditionalFormatting sqref="K12">
    <cfRule type="dataBar" priority="6">
      <dataBar>
        <cfvo type="min"/>
        <cfvo type="num" val="1"/>
        <color rgb="FFC83748"/>
      </dataBar>
      <extLst>
        <ext xmlns:x14="http://schemas.microsoft.com/office/spreadsheetml/2009/9/main" uri="{B025F937-C7B1-47D3-B67F-A62EFF666E3E}">
          <x14:id>{A8A5715F-C4C1-45AE-BA51-7D4AEAE7F756}</x14:id>
        </ext>
      </extLst>
    </cfRule>
  </conditionalFormatting>
  <conditionalFormatting sqref="H12">
    <cfRule type="dataBar" priority="5">
      <dataBar>
        <cfvo type="min"/>
        <cfvo type="num" val="1"/>
        <color rgb="FF1A355C"/>
      </dataBar>
      <extLst>
        <ext xmlns:x14="http://schemas.microsoft.com/office/spreadsheetml/2009/9/main" uri="{B025F937-C7B1-47D3-B67F-A62EFF666E3E}">
          <x14:id>{559BE416-E7B4-46C3-A8EB-9A9AFF94EEDC}</x14:id>
        </ext>
      </extLst>
    </cfRule>
  </conditionalFormatting>
  <conditionalFormatting sqref="O10:O11">
    <cfRule type="dataBar" priority="3">
      <dataBar>
        <cfvo type="min"/>
        <cfvo type="num" val="1"/>
        <color rgb="FF1A355C"/>
      </dataBar>
      <extLst>
        <ext xmlns:x14="http://schemas.microsoft.com/office/spreadsheetml/2009/9/main" uri="{B025F937-C7B1-47D3-B67F-A62EFF666E3E}">
          <x14:id>{07111D31-15E2-4260-9FFC-2B1B17683E2C}</x14:id>
        </ext>
      </extLst>
    </cfRule>
  </conditionalFormatting>
  <conditionalFormatting sqref="P10:P12">
    <cfRule type="dataBar" priority="2">
      <dataBar>
        <cfvo type="min"/>
        <cfvo type="num" val="1"/>
        <color rgb="FFE73446"/>
      </dataBar>
      <extLst>
        <ext xmlns:x14="http://schemas.microsoft.com/office/spreadsheetml/2009/9/main" uri="{B025F937-C7B1-47D3-B67F-A62EFF666E3E}">
          <x14:id>{156ECBE8-56FC-4E74-8C6B-D2A13034E55F}</x14:id>
        </ext>
      </extLst>
    </cfRule>
  </conditionalFormatting>
  <conditionalFormatting sqref="O12">
    <cfRule type="dataBar" priority="1">
      <dataBar>
        <cfvo type="min"/>
        <cfvo type="num" val="1"/>
        <color rgb="FF1A355C"/>
      </dataBar>
      <extLst>
        <ext xmlns:x14="http://schemas.microsoft.com/office/spreadsheetml/2009/9/main" uri="{B025F937-C7B1-47D3-B67F-A62EFF666E3E}">
          <x14:id>{CE0FEDB6-8EEB-4C7A-8469-9FE1172FDC62}</x14:id>
        </ext>
      </extLst>
    </cfRule>
  </conditionalFormatting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EC6E6F1-C100-4D45-BC07-E9A0505F40EE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V9:V11</xm:sqref>
        </x14:conditionalFormatting>
        <x14:conditionalFormatting xmlns:xm="http://schemas.microsoft.com/office/excel/2006/main">
          <x14:cfRule type="dataBar" id="{7E87D076-3BC7-4609-BB32-B74F8AE7F6B5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W9:W11</xm:sqref>
        </x14:conditionalFormatting>
        <x14:conditionalFormatting xmlns:xm="http://schemas.microsoft.com/office/excel/2006/main">
          <x14:cfRule type="dataBar" id="{57FABAF6-D9B5-4CDB-8C8E-1875A299DC87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H22:H23</xm:sqref>
        </x14:conditionalFormatting>
        <x14:conditionalFormatting xmlns:xm="http://schemas.microsoft.com/office/excel/2006/main">
          <x14:cfRule type="dataBar" id="{F6E57056-5387-43DB-80F8-C52ECD3384A3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I22:I23</xm:sqref>
        </x14:conditionalFormatting>
        <x14:conditionalFormatting xmlns:xm="http://schemas.microsoft.com/office/excel/2006/main">
          <x14:cfRule type="dataBar" id="{ED032FEF-97FB-43D9-9EB7-841780884D51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O22:O24</xm:sqref>
        </x14:conditionalFormatting>
        <x14:conditionalFormatting xmlns:xm="http://schemas.microsoft.com/office/excel/2006/main">
          <x14:cfRule type="dataBar" id="{35B55AA8-2E98-45E1-9F83-F958C644561C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P22:P24</xm:sqref>
        </x14:conditionalFormatting>
        <x14:conditionalFormatting xmlns:xm="http://schemas.microsoft.com/office/excel/2006/main">
          <x14:cfRule type="dataBar" id="{EC60EEED-ADA6-4E6D-885F-4522825BD322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K24</xm:sqref>
        </x14:conditionalFormatting>
        <x14:conditionalFormatting xmlns:xm="http://schemas.microsoft.com/office/excel/2006/main">
          <x14:cfRule type="dataBar" id="{6FE38A9E-C1FE-4F9A-893D-EC73F17B82B0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H10:H11</xm:sqref>
        </x14:conditionalFormatting>
        <x14:conditionalFormatting xmlns:xm="http://schemas.microsoft.com/office/excel/2006/main">
          <x14:cfRule type="dataBar" id="{A50ADD0C-5232-4110-A5C5-704929AEB616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I10:I12</xm:sqref>
        </x14:conditionalFormatting>
        <x14:conditionalFormatting xmlns:xm="http://schemas.microsoft.com/office/excel/2006/main">
          <x14:cfRule type="dataBar" id="{A8A5715F-C4C1-45AE-BA51-7D4AEAE7F756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K12</xm:sqref>
        </x14:conditionalFormatting>
        <x14:conditionalFormatting xmlns:xm="http://schemas.microsoft.com/office/excel/2006/main">
          <x14:cfRule type="dataBar" id="{559BE416-E7B4-46C3-A8EB-9A9AFF94EEDC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H12</xm:sqref>
        </x14:conditionalFormatting>
        <x14:conditionalFormatting xmlns:xm="http://schemas.microsoft.com/office/excel/2006/main">
          <x14:cfRule type="dataBar" id="{07111D31-15E2-4260-9FFC-2B1B17683E2C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O10:O11</xm:sqref>
        </x14:conditionalFormatting>
        <x14:conditionalFormatting xmlns:xm="http://schemas.microsoft.com/office/excel/2006/main">
          <x14:cfRule type="dataBar" id="{156ECBE8-56FC-4E74-8C6B-D2A13034E55F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P10:P12</xm:sqref>
        </x14:conditionalFormatting>
        <x14:conditionalFormatting xmlns:xm="http://schemas.microsoft.com/office/excel/2006/main">
          <x14:cfRule type="dataBar" id="{CE0FEDB6-8EEB-4C7A-8469-9FE1172FDC62}">
            <x14:dataBar minLength="0" maxLength="100" gradient="0" direction="rightToLeft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O12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FD4B0-C016-4100-9CFC-2B05DDB7CA20}">
  <dimension ref="A1:S20"/>
  <sheetViews>
    <sheetView showGridLines="0" zoomScale="110" zoomScaleNormal="110" workbookViewId="0">
      <selection activeCell="A2" sqref="A2"/>
    </sheetView>
  </sheetViews>
  <sheetFormatPr baseColWidth="10" defaultRowHeight="15"/>
  <cols>
    <col min="3" max="3" width="14.28515625" customWidth="1"/>
    <col min="7" max="7" width="15.5703125" customWidth="1"/>
  </cols>
  <sheetData>
    <row r="1" spans="1:19" s="70" customFormat="1">
      <c r="A1" s="76" t="s">
        <v>111</v>
      </c>
    </row>
    <row r="2" spans="1:19" s="70" customFormat="1"/>
    <row r="3" spans="1:19" ht="30">
      <c r="A3" s="36"/>
      <c r="B3" s="66" t="s">
        <v>0</v>
      </c>
      <c r="C3" s="66" t="s">
        <v>27</v>
      </c>
      <c r="D3" s="66" t="s">
        <v>46</v>
      </c>
      <c r="F3" s="51" t="s">
        <v>3</v>
      </c>
      <c r="G3" s="66" t="s">
        <v>28</v>
      </c>
      <c r="H3" s="66" t="s">
        <v>46</v>
      </c>
      <c r="J3" s="5"/>
      <c r="K3" s="5"/>
      <c r="P3" s="5"/>
      <c r="Q3" s="28"/>
      <c r="R3" s="28"/>
    </row>
    <row r="4" spans="1:19">
      <c r="A4" s="36" t="s">
        <v>22</v>
      </c>
      <c r="B4" s="36"/>
      <c r="C4" s="65">
        <v>41.035707709</v>
      </c>
      <c r="D4" s="36"/>
      <c r="F4" s="36"/>
      <c r="G4" s="65">
        <v>46.129397081999997</v>
      </c>
      <c r="H4" s="36"/>
      <c r="K4" s="5"/>
      <c r="L4" s="5"/>
      <c r="N4" s="5"/>
      <c r="P4" s="5"/>
      <c r="Q4" s="5"/>
      <c r="R4" s="28"/>
      <c r="S4" s="5"/>
    </row>
    <row r="5" spans="1:19">
      <c r="A5" s="36" t="s">
        <v>35</v>
      </c>
      <c r="B5" s="36">
        <v>2026</v>
      </c>
      <c r="C5" s="36">
        <v>563</v>
      </c>
      <c r="D5" s="37">
        <v>0.27788746298124384</v>
      </c>
      <c r="F5" s="36">
        <v>263</v>
      </c>
      <c r="G5" s="36">
        <v>34</v>
      </c>
      <c r="H5" s="37">
        <v>0.12927756653992395</v>
      </c>
      <c r="I5" s="3"/>
      <c r="K5" s="3"/>
      <c r="L5" s="34"/>
      <c r="M5" s="17"/>
      <c r="N5" s="3"/>
      <c r="P5" s="3"/>
      <c r="Q5" s="34"/>
      <c r="R5" s="17"/>
      <c r="S5" s="3"/>
    </row>
    <row r="6" spans="1:19">
      <c r="A6" s="36" t="s">
        <v>37</v>
      </c>
      <c r="B6" s="36">
        <v>3470</v>
      </c>
      <c r="C6" s="36">
        <v>658</v>
      </c>
      <c r="D6" s="37">
        <v>0.18962536023054755</v>
      </c>
      <c r="F6" s="36">
        <v>584</v>
      </c>
      <c r="G6" s="36">
        <v>35</v>
      </c>
      <c r="H6" s="37">
        <v>5.9931506849315065E-2</v>
      </c>
      <c r="I6" s="3"/>
      <c r="K6" s="3"/>
      <c r="L6" s="34"/>
      <c r="M6" s="17"/>
      <c r="N6" s="3"/>
      <c r="P6" s="3"/>
      <c r="Q6" s="34"/>
      <c r="R6" s="17"/>
      <c r="S6" s="3"/>
    </row>
    <row r="7" spans="1:19">
      <c r="A7" s="36" t="s">
        <v>29</v>
      </c>
      <c r="B7" s="36">
        <v>5880</v>
      </c>
      <c r="C7" s="36">
        <v>1044</v>
      </c>
      <c r="D7" s="37">
        <v>0.17755102040816326</v>
      </c>
      <c r="F7" s="36">
        <v>916</v>
      </c>
      <c r="G7" s="36">
        <v>45</v>
      </c>
      <c r="H7" s="37">
        <v>4.9126637554585149E-2</v>
      </c>
      <c r="I7" s="3"/>
      <c r="K7" s="3"/>
      <c r="L7" s="34"/>
      <c r="M7" s="17"/>
      <c r="N7" s="3"/>
      <c r="P7" s="3"/>
      <c r="Q7" s="34"/>
      <c r="R7" s="17"/>
      <c r="S7" s="3"/>
    </row>
    <row r="8" spans="1:19">
      <c r="A8" s="36" t="s">
        <v>30</v>
      </c>
      <c r="B8" s="36">
        <v>8640</v>
      </c>
      <c r="C8" s="36">
        <v>1197</v>
      </c>
      <c r="D8" s="37">
        <v>0.13854166666666667</v>
      </c>
      <c r="F8" s="36">
        <v>1614</v>
      </c>
      <c r="G8" s="36">
        <v>82</v>
      </c>
      <c r="H8" s="37">
        <v>5.0805452292441142E-2</v>
      </c>
      <c r="I8" s="3"/>
      <c r="K8" s="3"/>
      <c r="L8" s="34"/>
      <c r="M8" s="17"/>
      <c r="N8" s="3"/>
      <c r="P8" s="3"/>
      <c r="Q8" s="34"/>
      <c r="R8" s="17"/>
      <c r="S8" s="3"/>
    </row>
    <row r="9" spans="1:19">
      <c r="A9" s="36" t="s">
        <v>31</v>
      </c>
      <c r="B9" s="36">
        <v>8326</v>
      </c>
      <c r="C9" s="36">
        <v>882</v>
      </c>
      <c r="D9" s="37">
        <v>0.10593322123468653</v>
      </c>
      <c r="F9" s="36">
        <v>2051</v>
      </c>
      <c r="G9" s="36">
        <v>87</v>
      </c>
      <c r="H9" s="37">
        <v>4.2418332520721601E-2</v>
      </c>
      <c r="I9" s="3"/>
      <c r="K9" s="3"/>
      <c r="L9" s="34"/>
      <c r="M9" s="17"/>
      <c r="N9" s="3"/>
      <c r="P9" s="3"/>
      <c r="Q9" s="34"/>
      <c r="R9" s="17"/>
      <c r="S9" s="3"/>
    </row>
    <row r="10" spans="1:19">
      <c r="A10" s="36" t="s">
        <v>32</v>
      </c>
      <c r="B10" s="36">
        <v>6619</v>
      </c>
      <c r="C10" s="36">
        <v>492</v>
      </c>
      <c r="D10" s="37">
        <v>7.433147001057562E-2</v>
      </c>
      <c r="F10" s="36">
        <v>2326</v>
      </c>
      <c r="G10" s="36">
        <v>87</v>
      </c>
      <c r="H10" s="37">
        <v>3.7403267411865865E-2</v>
      </c>
      <c r="I10" s="3"/>
      <c r="K10" s="3"/>
      <c r="L10" s="34"/>
      <c r="M10" s="17"/>
      <c r="N10" s="3"/>
      <c r="P10" s="3"/>
      <c r="Q10" s="34"/>
      <c r="R10" s="17"/>
      <c r="S10" s="3"/>
    </row>
    <row r="11" spans="1:19">
      <c r="A11" s="36" t="s">
        <v>33</v>
      </c>
      <c r="B11" s="36">
        <v>4028</v>
      </c>
      <c r="C11" s="36">
        <v>237</v>
      </c>
      <c r="D11" s="37">
        <v>5.8838133068520357E-2</v>
      </c>
      <c r="F11" s="36">
        <v>1883</v>
      </c>
      <c r="G11" s="36">
        <v>62</v>
      </c>
      <c r="H11" s="37">
        <v>3.2926181625066386E-2</v>
      </c>
      <c r="I11" s="3"/>
      <c r="K11" s="3"/>
      <c r="L11" s="34"/>
      <c r="M11" s="17"/>
      <c r="N11" s="3"/>
      <c r="P11" s="3"/>
      <c r="Q11" s="34"/>
      <c r="R11" s="17"/>
      <c r="S11" s="3"/>
    </row>
    <row r="12" spans="1:19">
      <c r="A12" s="36" t="s">
        <v>34</v>
      </c>
      <c r="B12" s="36">
        <v>1456</v>
      </c>
      <c r="C12" s="36">
        <v>30</v>
      </c>
      <c r="D12" s="37">
        <v>2.0604395604395604E-2</v>
      </c>
      <c r="F12" s="36">
        <v>1396</v>
      </c>
      <c r="G12" s="36">
        <v>29</v>
      </c>
      <c r="H12" s="37">
        <v>2.0773638968481375E-2</v>
      </c>
      <c r="I12" s="3"/>
      <c r="K12" s="3"/>
      <c r="L12" s="34"/>
      <c r="M12" s="17"/>
      <c r="N12" s="3"/>
      <c r="P12" s="3"/>
      <c r="Q12" s="34"/>
      <c r="R12" s="17"/>
      <c r="S12" s="3"/>
    </row>
    <row r="14" spans="1:19">
      <c r="A14" s="10"/>
      <c r="B14" s="10"/>
      <c r="C14" s="10"/>
      <c r="D14" s="10"/>
    </row>
    <row r="15" spans="1:19">
      <c r="A15" s="10"/>
      <c r="B15" s="61"/>
      <c r="C15" s="61"/>
      <c r="D15" s="10"/>
    </row>
    <row r="16" spans="1:19">
      <c r="A16" s="61"/>
      <c r="B16" s="62"/>
      <c r="C16" s="62"/>
      <c r="D16" s="10"/>
    </row>
    <row r="17" spans="1:4">
      <c r="A17" s="61"/>
      <c r="B17" s="10"/>
      <c r="C17" s="10"/>
      <c r="D17" s="10"/>
    </row>
    <row r="18" spans="1:4">
      <c r="A18" s="61"/>
      <c r="B18" s="62"/>
      <c r="C18" s="63"/>
      <c r="D18" s="10"/>
    </row>
    <row r="19" spans="1:4">
      <c r="A19" s="61"/>
      <c r="B19" s="64"/>
      <c r="C19" s="63"/>
      <c r="D19" s="10"/>
    </row>
    <row r="20" spans="1:4">
      <c r="A20" s="10"/>
      <c r="B20" s="10"/>
      <c r="C20" s="10"/>
      <c r="D20" s="10"/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F8A5C-7BBF-49D8-801C-AF9E8B858C5E}">
  <dimension ref="M1:T22"/>
  <sheetViews>
    <sheetView topLeftCell="M1" zoomScale="90" zoomScaleNormal="90" workbookViewId="0">
      <selection activeCell="M2" sqref="M2"/>
    </sheetView>
  </sheetViews>
  <sheetFormatPr baseColWidth="10" defaultRowHeight="15"/>
  <cols>
    <col min="1" max="6" width="11.42578125" style="77"/>
    <col min="7" max="7" width="32" style="77" bestFit="1" customWidth="1"/>
    <col min="8" max="8" width="9.42578125" style="77" bestFit="1" customWidth="1"/>
    <col min="9" max="10" width="12.28515625" style="77" bestFit="1" customWidth="1"/>
    <col min="11" max="11" width="12.5703125" style="77" customWidth="1"/>
    <col min="12" max="12" width="6.28515625" style="77" bestFit="1" customWidth="1"/>
    <col min="13" max="13" width="26.140625" style="77" bestFit="1" customWidth="1"/>
    <col min="14" max="14" width="5.7109375" style="77" customWidth="1"/>
    <col min="15" max="15" width="14.85546875" style="77" bestFit="1" customWidth="1"/>
    <col min="16" max="16" width="15.85546875" style="77" bestFit="1" customWidth="1"/>
    <col min="17" max="17" width="11.42578125" style="77"/>
    <col min="18" max="18" width="26.140625" style="77" bestFit="1" customWidth="1"/>
    <col min="19" max="19" width="19.140625" style="77" bestFit="1" customWidth="1"/>
    <col min="20" max="20" width="15.7109375" style="77" bestFit="1" customWidth="1"/>
    <col min="21" max="21" width="11.42578125" style="77"/>
    <col min="22" max="22" width="19.140625" style="77" bestFit="1" customWidth="1"/>
    <col min="23" max="16384" width="11.42578125" style="77"/>
  </cols>
  <sheetData>
    <row r="1" spans="13:20">
      <c r="M1" s="80" t="s">
        <v>118</v>
      </c>
    </row>
    <row r="3" spans="13:20">
      <c r="M3" s="87" t="s">
        <v>113</v>
      </c>
      <c r="N3" s="84" t="s">
        <v>62</v>
      </c>
      <c r="O3" s="85" t="s">
        <v>70</v>
      </c>
      <c r="P3" s="86" t="s">
        <v>71</v>
      </c>
      <c r="S3" s="78"/>
      <c r="T3" s="78"/>
    </row>
    <row r="4" spans="13:20">
      <c r="M4" s="88" t="s">
        <v>4</v>
      </c>
      <c r="N4" s="82">
        <v>84</v>
      </c>
      <c r="O4" s="90" t="s">
        <v>72</v>
      </c>
      <c r="P4" s="91" t="s">
        <v>73</v>
      </c>
    </row>
    <row r="5" spans="13:20">
      <c r="M5" s="88" t="s">
        <v>12</v>
      </c>
      <c r="N5" s="82">
        <v>27</v>
      </c>
      <c r="O5" s="90" t="s">
        <v>75</v>
      </c>
      <c r="P5" s="91" t="s">
        <v>76</v>
      </c>
    </row>
    <row r="6" spans="13:20">
      <c r="M6" s="88" t="s">
        <v>13</v>
      </c>
      <c r="N6" s="82">
        <v>53</v>
      </c>
      <c r="O6" s="90" t="s">
        <v>78</v>
      </c>
      <c r="P6" s="91" t="s">
        <v>79</v>
      </c>
    </row>
    <row r="7" spans="13:20">
      <c r="M7" s="88" t="s">
        <v>11</v>
      </c>
      <c r="N7" s="82">
        <v>24</v>
      </c>
      <c r="O7" s="90" t="s">
        <v>80</v>
      </c>
      <c r="P7" s="91" t="s">
        <v>81</v>
      </c>
    </row>
    <row r="8" spans="13:20">
      <c r="M8" s="88" t="s">
        <v>14</v>
      </c>
      <c r="N8" s="82">
        <v>94</v>
      </c>
      <c r="O8" s="90" t="s">
        <v>82</v>
      </c>
      <c r="P8" s="91" t="s">
        <v>74</v>
      </c>
    </row>
    <row r="9" spans="13:20">
      <c r="M9" s="88" t="s">
        <v>7</v>
      </c>
      <c r="N9" s="82">
        <v>44</v>
      </c>
      <c r="O9" s="90" t="s">
        <v>77</v>
      </c>
      <c r="P9" s="91" t="s">
        <v>83</v>
      </c>
    </row>
    <row r="10" spans="13:20">
      <c r="M10" s="88" t="s">
        <v>16</v>
      </c>
      <c r="N10" s="82">
        <v>1</v>
      </c>
      <c r="O10" s="90" t="s">
        <v>84</v>
      </c>
      <c r="P10" s="91" t="s">
        <v>85</v>
      </c>
    </row>
    <row r="11" spans="13:20">
      <c r="M11" s="88" t="s">
        <v>17</v>
      </c>
      <c r="N11" s="82">
        <v>3</v>
      </c>
      <c r="O11" s="90" t="s">
        <v>76</v>
      </c>
      <c r="P11" s="91" t="s">
        <v>86</v>
      </c>
    </row>
    <row r="12" spans="13:20">
      <c r="M12" s="88" t="s">
        <v>5</v>
      </c>
      <c r="N12" s="82">
        <v>32</v>
      </c>
      <c r="O12" s="90" t="s">
        <v>87</v>
      </c>
      <c r="P12" s="91" t="s">
        <v>88</v>
      </c>
    </row>
    <row r="13" spans="13:20">
      <c r="M13" s="88" t="s">
        <v>61</v>
      </c>
      <c r="N13" s="82">
        <v>11</v>
      </c>
      <c r="O13" s="90" t="s">
        <v>89</v>
      </c>
      <c r="P13" s="91" t="s">
        <v>90</v>
      </c>
    </row>
    <row r="14" spans="13:20">
      <c r="M14" s="88" t="s">
        <v>18</v>
      </c>
      <c r="N14" s="82">
        <v>6</v>
      </c>
      <c r="O14" s="90" t="s">
        <v>91</v>
      </c>
      <c r="P14" s="91" t="s">
        <v>92</v>
      </c>
    </row>
    <row r="15" spans="13:20">
      <c r="M15" s="88" t="s">
        <v>9</v>
      </c>
      <c r="N15" s="82">
        <v>28</v>
      </c>
      <c r="O15" s="90" t="s">
        <v>93</v>
      </c>
      <c r="P15" s="91" t="s">
        <v>94</v>
      </c>
    </row>
    <row r="16" spans="13:20">
      <c r="M16" s="88" t="s">
        <v>10</v>
      </c>
      <c r="N16" s="82">
        <v>75</v>
      </c>
      <c r="O16" s="90" t="s">
        <v>95</v>
      </c>
      <c r="P16" s="91" t="s">
        <v>96</v>
      </c>
    </row>
    <row r="17" spans="13:16">
      <c r="M17" s="88" t="s">
        <v>8</v>
      </c>
      <c r="N17" s="82">
        <v>76</v>
      </c>
      <c r="O17" s="90" t="s">
        <v>97</v>
      </c>
      <c r="P17" s="91" t="s">
        <v>98</v>
      </c>
    </row>
    <row r="18" spans="13:16">
      <c r="M18" s="88" t="s">
        <v>15</v>
      </c>
      <c r="N18" s="82">
        <v>52</v>
      </c>
      <c r="O18" s="90" t="s">
        <v>99</v>
      </c>
      <c r="P18" s="91" t="s">
        <v>73</v>
      </c>
    </row>
    <row r="19" spans="13:16">
      <c r="M19" s="89" t="s">
        <v>6</v>
      </c>
      <c r="N19" s="83">
        <v>93</v>
      </c>
      <c r="O19" s="92" t="s">
        <v>100</v>
      </c>
      <c r="P19" s="93" t="s">
        <v>101</v>
      </c>
    </row>
    <row r="20" spans="13:16">
      <c r="P20" s="79"/>
    </row>
    <row r="21" spans="13:16">
      <c r="P21" s="79"/>
    </row>
    <row r="22" spans="13:16">
      <c r="P22" s="79"/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D9B2E-4C1B-4419-B915-B50F61109CC5}">
  <dimension ref="A1:P17"/>
  <sheetViews>
    <sheetView showGridLines="0" workbookViewId="0">
      <selection activeCell="A2" sqref="A2"/>
    </sheetView>
  </sheetViews>
  <sheetFormatPr baseColWidth="10" defaultRowHeight="15"/>
  <sheetData>
    <row r="1" spans="1:16" s="70" customFormat="1">
      <c r="A1" s="76" t="s">
        <v>117</v>
      </c>
    </row>
    <row r="2" spans="1:16" s="70" customFormat="1"/>
    <row r="3" spans="1:16" s="29" customFormat="1">
      <c r="A3" s="67" t="s">
        <v>46</v>
      </c>
    </row>
    <row r="4" spans="1:16">
      <c r="B4" s="94">
        <v>2009</v>
      </c>
      <c r="C4" s="94">
        <v>2010</v>
      </c>
      <c r="D4" s="94">
        <v>2011</v>
      </c>
      <c r="E4" s="94">
        <v>2012</v>
      </c>
      <c r="F4" s="94">
        <v>2013</v>
      </c>
      <c r="G4" s="94">
        <v>2014</v>
      </c>
      <c r="H4" s="94">
        <v>2015</v>
      </c>
      <c r="I4" s="94">
        <v>2016</v>
      </c>
      <c r="J4" s="94">
        <v>2017</v>
      </c>
      <c r="K4" s="94">
        <v>2018</v>
      </c>
      <c r="L4" s="94">
        <v>2019</v>
      </c>
      <c r="M4" s="94">
        <v>2020</v>
      </c>
      <c r="N4" s="94">
        <v>2021</v>
      </c>
    </row>
    <row r="5" spans="1:16">
      <c r="A5" t="s">
        <v>0</v>
      </c>
      <c r="B5" s="2">
        <v>0.19524989071834475</v>
      </c>
      <c r="C5" s="2">
        <v>0.197397722211618</v>
      </c>
      <c r="D5" s="2">
        <v>0.19651095732410612</v>
      </c>
      <c r="E5" s="2">
        <v>0.20449708781362008</v>
      </c>
      <c r="F5" s="2">
        <v>0.19112991342840333</v>
      </c>
      <c r="G5" s="2">
        <v>0.18190781365541039</v>
      </c>
      <c r="H5" s="2">
        <v>0.17540405073649754</v>
      </c>
      <c r="I5" s="2">
        <v>0.1673070206077541</v>
      </c>
      <c r="J5" s="2">
        <v>0.15566219302522519</v>
      </c>
      <c r="K5" s="2">
        <v>0.15772911346694524</v>
      </c>
      <c r="L5" s="2">
        <v>0.15794902759956728</v>
      </c>
      <c r="M5" s="2">
        <v>0.13020492554110288</v>
      </c>
      <c r="N5" s="2">
        <v>0.12617134380022252</v>
      </c>
    </row>
    <row r="6" spans="1:16">
      <c r="A6" t="s">
        <v>3</v>
      </c>
      <c r="B6" s="2">
        <v>5.094280654234816E-2</v>
      </c>
      <c r="C6" s="2">
        <v>6.2254025044722716E-2</v>
      </c>
      <c r="D6" s="2">
        <v>5.4979911186297317E-2</v>
      </c>
      <c r="E6" s="2">
        <v>4.8441149588707218E-2</v>
      </c>
      <c r="F6" s="2">
        <v>4.4856999498243851E-2</v>
      </c>
      <c r="G6" s="2">
        <v>4.3456543456543456E-2</v>
      </c>
      <c r="H6" s="2">
        <v>4.2895927601809956E-2</v>
      </c>
      <c r="I6" s="2">
        <v>5.1389417586600684E-2</v>
      </c>
      <c r="J6" s="2">
        <v>5.2597281698007821E-2</v>
      </c>
      <c r="K6" s="2">
        <v>5.334698817614747E-2</v>
      </c>
      <c r="L6" s="2">
        <v>4.5737483085250337E-2</v>
      </c>
      <c r="M6" s="2">
        <v>4.0161802947125111E-2</v>
      </c>
      <c r="N6" s="2">
        <v>4.2000000000000003E-2</v>
      </c>
    </row>
    <row r="8" spans="1:16">
      <c r="A8" s="67" t="s">
        <v>55</v>
      </c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</row>
    <row r="9" spans="1:16">
      <c r="A9" s="29"/>
      <c r="B9" s="94">
        <v>2009</v>
      </c>
      <c r="C9" s="94">
        <v>2010</v>
      </c>
      <c r="D9" s="94">
        <v>2011</v>
      </c>
      <c r="E9" s="94">
        <v>2012</v>
      </c>
      <c r="F9" s="94">
        <v>2013</v>
      </c>
      <c r="G9" s="94">
        <v>2014</v>
      </c>
      <c r="H9" s="94">
        <v>2015</v>
      </c>
      <c r="I9" s="94">
        <v>2016</v>
      </c>
      <c r="J9" s="94">
        <v>2017</v>
      </c>
      <c r="K9" s="94">
        <v>2018</v>
      </c>
      <c r="L9" s="94">
        <v>2019</v>
      </c>
      <c r="M9" s="94">
        <v>2020</v>
      </c>
      <c r="N9" s="94">
        <v>2021</v>
      </c>
    </row>
    <row r="10" spans="1:16">
      <c r="A10" s="5" t="s">
        <v>0</v>
      </c>
      <c r="B10" s="6">
        <v>70.270303108005635</v>
      </c>
      <c r="C10" s="6">
        <v>74.988461714648793</v>
      </c>
      <c r="D10" s="6">
        <v>74.160122704230119</v>
      </c>
      <c r="E10" s="6">
        <v>76.425550849442288</v>
      </c>
      <c r="F10" s="6">
        <v>69.736647049108598</v>
      </c>
      <c r="G10" s="6">
        <v>64.455225271097532</v>
      </c>
      <c r="H10" s="6">
        <v>64.719791786547603</v>
      </c>
      <c r="I10" s="6">
        <v>62.831322159779717</v>
      </c>
      <c r="J10" s="6">
        <v>59.866008407780868</v>
      </c>
      <c r="K10" s="6">
        <v>62.036747808646183</v>
      </c>
      <c r="L10" s="6">
        <v>59.915367938051361</v>
      </c>
      <c r="M10" s="6">
        <v>53.679153025047462</v>
      </c>
      <c r="N10" s="6">
        <v>52.1</v>
      </c>
      <c r="P10" s="6"/>
    </row>
    <row r="11" spans="1:16">
      <c r="A11" s="29" t="s">
        <v>3</v>
      </c>
      <c r="B11" s="50">
        <v>18.021997598406752</v>
      </c>
      <c r="C11" s="50">
        <v>22.783447046482312</v>
      </c>
      <c r="D11" s="50">
        <v>18.751226231504877</v>
      </c>
      <c r="E11" s="50">
        <v>17.062550488560856</v>
      </c>
      <c r="F11" s="50">
        <v>16.735612603040323</v>
      </c>
      <c r="G11" s="50">
        <v>15.292734645566009</v>
      </c>
      <c r="H11" s="50">
        <v>15.542859717243845</v>
      </c>
      <c r="I11" s="50">
        <v>18.713332823256835</v>
      </c>
      <c r="J11" s="50">
        <v>21.144228315029768</v>
      </c>
      <c r="K11" s="50">
        <v>20.103370721161209</v>
      </c>
      <c r="L11" s="50">
        <v>17.795397279437417</v>
      </c>
      <c r="M11" s="50">
        <v>14.683424469453414</v>
      </c>
      <c r="N11" s="50">
        <v>15.8</v>
      </c>
    </row>
    <row r="14" spans="1:16">
      <c r="A14" s="67" t="s">
        <v>56</v>
      </c>
    </row>
    <row r="15" spans="1:16">
      <c r="B15" s="94">
        <v>2009</v>
      </c>
      <c r="C15" s="94">
        <v>2010</v>
      </c>
      <c r="D15" s="94">
        <v>2011</v>
      </c>
      <c r="E15" s="94">
        <v>2012</v>
      </c>
      <c r="F15" s="94">
        <v>2013</v>
      </c>
      <c r="G15" s="94">
        <v>2014</v>
      </c>
      <c r="H15" s="94">
        <v>2015</v>
      </c>
      <c r="I15" s="94">
        <v>2016</v>
      </c>
      <c r="J15" s="94">
        <v>2017</v>
      </c>
      <c r="K15" s="94">
        <v>2018</v>
      </c>
      <c r="L15" s="94">
        <v>2019</v>
      </c>
      <c r="M15" s="94">
        <v>2020</v>
      </c>
      <c r="N15" s="94">
        <v>2021</v>
      </c>
    </row>
    <row r="16" spans="1:16">
      <c r="A16" t="s">
        <v>0</v>
      </c>
      <c r="B16" s="49">
        <v>1.9189867729528425</v>
      </c>
      <c r="C16" s="49">
        <v>1.8855401301307162</v>
      </c>
      <c r="D16" s="49">
        <v>2.0123357370328341</v>
      </c>
      <c r="E16" s="49">
        <v>2.2534908320006779</v>
      </c>
      <c r="F16" s="49">
        <v>2.0343749018783583</v>
      </c>
      <c r="G16" s="49">
        <v>2.1849844173272346</v>
      </c>
      <c r="H16" s="49">
        <v>2.3285916922384371</v>
      </c>
      <c r="I16" s="49">
        <v>1.8755935474205025</v>
      </c>
      <c r="J16" s="49">
        <v>2.2403524266724033</v>
      </c>
      <c r="K16" s="49">
        <v>2.4698169553189193</v>
      </c>
      <c r="L16" s="49">
        <v>2.4373358756111245</v>
      </c>
      <c r="M16" s="49">
        <v>2.2353719137153867</v>
      </c>
      <c r="N16" s="49">
        <v>2.3507458983648233</v>
      </c>
      <c r="P16" s="6"/>
    </row>
    <row r="17" spans="1:14">
      <c r="A17" t="s">
        <v>3</v>
      </c>
      <c r="B17" s="49">
        <v>0.45132786791405688</v>
      </c>
      <c r="C17" s="49">
        <v>0.54539267864690077</v>
      </c>
      <c r="D17" s="49">
        <v>0.66978064223410394</v>
      </c>
      <c r="E17" s="49">
        <v>0.64224703931571847</v>
      </c>
      <c r="F17" s="49">
        <v>0.58493463900253251</v>
      </c>
      <c r="G17" s="49">
        <v>0.63626479307873207</v>
      </c>
      <c r="H17" s="49">
        <v>0.74335416038992308</v>
      </c>
      <c r="I17" s="49">
        <v>0.59645787403747741</v>
      </c>
      <c r="J17" s="49">
        <v>1.0105782546731352</v>
      </c>
      <c r="K17" s="49">
        <v>0.86073711470977543</v>
      </c>
      <c r="L17" s="49">
        <v>0.81241321586125648</v>
      </c>
      <c r="M17" s="49">
        <v>0.73560959974722939</v>
      </c>
      <c r="N17" s="49">
        <v>0.75984074703535487</v>
      </c>
    </row>
  </sheetData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50E992-CFC9-4365-B325-595C0817CA61}">
  <dimension ref="A1:K11"/>
  <sheetViews>
    <sheetView workbookViewId="0">
      <selection activeCell="A17" sqref="A17"/>
    </sheetView>
  </sheetViews>
  <sheetFormatPr baseColWidth="10" defaultRowHeight="15"/>
  <cols>
    <col min="1" max="1" width="17.85546875" style="77" customWidth="1"/>
    <col min="2" max="2" width="32.5703125" style="77" bestFit="1" customWidth="1"/>
    <col min="3" max="3" width="19" style="77" bestFit="1" customWidth="1"/>
    <col min="4" max="4" width="19" style="77" customWidth="1"/>
    <col min="5" max="5" width="22.42578125" style="77" customWidth="1"/>
    <col min="6" max="7" width="11.42578125" style="77"/>
    <col min="8" max="8" width="16" style="77" customWidth="1"/>
    <col min="9" max="9" width="21.28515625" style="77" customWidth="1"/>
    <col min="10" max="10" width="20.85546875" style="77" customWidth="1"/>
    <col min="11" max="11" width="22.5703125" style="77" customWidth="1"/>
    <col min="12" max="16384" width="11.42578125" style="77"/>
  </cols>
  <sheetData>
    <row r="1" spans="1:11">
      <c r="A1" s="80" t="s">
        <v>116</v>
      </c>
    </row>
    <row r="3" spans="1:11">
      <c r="A3" s="127" t="s">
        <v>0</v>
      </c>
      <c r="B3" s="128"/>
      <c r="C3" s="128"/>
      <c r="D3" s="128"/>
      <c r="E3" s="129"/>
      <c r="F3" s="95"/>
      <c r="G3" s="95"/>
      <c r="H3" s="96" t="s">
        <v>3</v>
      </c>
      <c r="I3" s="97"/>
      <c r="J3" s="97"/>
      <c r="K3" s="98"/>
    </row>
    <row r="4" spans="1:11" ht="33" customHeight="1">
      <c r="A4" s="99" t="s">
        <v>114</v>
      </c>
      <c r="B4" s="100"/>
      <c r="C4" s="130" t="s">
        <v>38</v>
      </c>
      <c r="D4" s="130" t="s">
        <v>108</v>
      </c>
      <c r="E4" s="131" t="s">
        <v>65</v>
      </c>
      <c r="F4" s="101"/>
      <c r="G4" s="102"/>
      <c r="H4" s="132" t="s">
        <v>114</v>
      </c>
      <c r="I4" s="130" t="s">
        <v>38</v>
      </c>
      <c r="J4" s="130" t="s">
        <v>108</v>
      </c>
      <c r="K4" s="131" t="s">
        <v>65</v>
      </c>
    </row>
    <row r="5" spans="1:11">
      <c r="A5" s="103" t="s">
        <v>39</v>
      </c>
      <c r="B5" s="104" t="s">
        <v>40</v>
      </c>
      <c r="C5" s="105">
        <v>3268</v>
      </c>
      <c r="D5" s="105">
        <v>2317</v>
      </c>
      <c r="E5" s="106">
        <v>44.394907207999999</v>
      </c>
      <c r="F5" s="107"/>
      <c r="H5" s="108" t="s">
        <v>53</v>
      </c>
      <c r="I5" s="105">
        <v>376</v>
      </c>
      <c r="J5" s="109">
        <v>228</v>
      </c>
      <c r="K5" s="106">
        <v>46.157894736999999</v>
      </c>
    </row>
    <row r="6" spans="1:11">
      <c r="A6" s="103"/>
      <c r="B6" s="104" t="s">
        <v>41</v>
      </c>
      <c r="C6" s="105">
        <v>1524</v>
      </c>
      <c r="D6" s="105">
        <v>865</v>
      </c>
      <c r="E6" s="106">
        <v>45.343352600999999</v>
      </c>
      <c r="F6" s="110"/>
      <c r="H6" s="108" t="s">
        <v>44</v>
      </c>
      <c r="I6" s="105">
        <v>68</v>
      </c>
      <c r="J6" s="109">
        <v>44</v>
      </c>
      <c r="K6" s="106">
        <v>34.272727273000001</v>
      </c>
    </row>
    <row r="7" spans="1:11">
      <c r="A7" s="103"/>
      <c r="B7" s="104" t="s">
        <v>42</v>
      </c>
      <c r="C7" s="105">
        <v>65</v>
      </c>
      <c r="D7" s="105">
        <v>35</v>
      </c>
      <c r="E7" s="106">
        <v>29.314285714</v>
      </c>
      <c r="F7" s="110"/>
      <c r="H7" s="108" t="s">
        <v>19</v>
      </c>
      <c r="I7" s="105">
        <v>15</v>
      </c>
      <c r="J7" s="109">
        <v>7</v>
      </c>
      <c r="K7" s="106">
        <v>179.85714286000001</v>
      </c>
    </row>
    <row r="8" spans="1:11">
      <c r="A8" s="111" t="s">
        <v>44</v>
      </c>
      <c r="B8" s="104" t="s">
        <v>44</v>
      </c>
      <c r="C8" s="105">
        <v>192</v>
      </c>
      <c r="D8" s="105">
        <v>130</v>
      </c>
      <c r="E8" s="106">
        <v>41.846153846</v>
      </c>
      <c r="F8" s="110"/>
      <c r="H8" s="81"/>
      <c r="I8" s="82"/>
      <c r="J8" s="82"/>
      <c r="K8" s="112"/>
    </row>
    <row r="9" spans="1:11">
      <c r="A9" s="111" t="s">
        <v>45</v>
      </c>
      <c r="B9" s="104" t="s">
        <v>19</v>
      </c>
      <c r="C9" s="105">
        <v>27</v>
      </c>
      <c r="D9" s="105">
        <v>18</v>
      </c>
      <c r="E9" s="106">
        <v>206.22222221999999</v>
      </c>
      <c r="F9" s="113"/>
      <c r="G9" s="114"/>
      <c r="H9" s="108" t="s">
        <v>54</v>
      </c>
      <c r="I9" s="105">
        <v>2</v>
      </c>
      <c r="J9" s="109">
        <v>2</v>
      </c>
      <c r="K9" s="106">
        <v>90.5</v>
      </c>
    </row>
    <row r="10" spans="1:11">
      <c r="A10" s="115"/>
      <c r="B10" s="104" t="s">
        <v>52</v>
      </c>
      <c r="C10" s="105">
        <v>15</v>
      </c>
      <c r="D10" s="105">
        <v>11</v>
      </c>
      <c r="E10" s="106">
        <v>32.818181817999999</v>
      </c>
      <c r="F10" s="110"/>
      <c r="G10" s="114"/>
      <c r="H10" s="81"/>
      <c r="I10" s="82"/>
      <c r="J10" s="82"/>
      <c r="K10" s="112"/>
    </row>
    <row r="11" spans="1:11">
      <c r="A11" s="116"/>
      <c r="B11" s="117" t="s">
        <v>43</v>
      </c>
      <c r="C11" s="118">
        <v>12</v>
      </c>
      <c r="D11" s="118">
        <v>8</v>
      </c>
      <c r="E11" s="119">
        <v>20.375</v>
      </c>
      <c r="F11" s="110"/>
      <c r="G11" s="114"/>
      <c r="H11" s="120"/>
      <c r="I11" s="121"/>
      <c r="J11" s="122"/>
      <c r="K11" s="123"/>
    </row>
  </sheetData>
  <mergeCells count="4">
    <mergeCell ref="H3:K3"/>
    <mergeCell ref="A5:A7"/>
    <mergeCell ref="A4:B4"/>
    <mergeCell ref="A3:E3"/>
  </mergeCells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F49D2-BE54-4A3C-953D-183AE95A5876}">
  <dimension ref="A1:I9"/>
  <sheetViews>
    <sheetView workbookViewId="0">
      <selection activeCell="I19" sqref="I19"/>
    </sheetView>
  </sheetViews>
  <sheetFormatPr baseColWidth="10" defaultRowHeight="15"/>
  <cols>
    <col min="1" max="1" width="66.28515625" style="77" bestFit="1" customWidth="1"/>
    <col min="2" max="2" width="21.7109375" style="77" bestFit="1" customWidth="1"/>
    <col min="3" max="3" width="10" style="77" bestFit="1" customWidth="1"/>
    <col min="4" max="5" width="15.28515625" style="77" bestFit="1" customWidth="1"/>
    <col min="6" max="6" width="13.7109375" style="77" bestFit="1" customWidth="1"/>
    <col min="7" max="16384" width="11.42578125" style="77"/>
  </cols>
  <sheetData>
    <row r="1" spans="1:9">
      <c r="A1" s="80" t="s">
        <v>115</v>
      </c>
    </row>
    <row r="3" spans="1:9">
      <c r="A3" s="133" t="s">
        <v>58</v>
      </c>
      <c r="B3" s="133" t="s">
        <v>38</v>
      </c>
      <c r="C3" s="133" t="s">
        <v>102</v>
      </c>
      <c r="D3" s="133" t="s">
        <v>103</v>
      </c>
      <c r="E3" s="133" t="s">
        <v>104</v>
      </c>
      <c r="F3" s="133" t="s">
        <v>105</v>
      </c>
    </row>
    <row r="4" spans="1:9">
      <c r="A4" s="124" t="s">
        <v>59</v>
      </c>
      <c r="B4" s="124">
        <v>158</v>
      </c>
      <c r="C4" s="124">
        <v>83</v>
      </c>
      <c r="D4" s="125">
        <v>55.602409638554214</v>
      </c>
      <c r="E4" s="134">
        <v>3.2450195111932638E-2</v>
      </c>
      <c r="F4" s="135">
        <v>1.7046621482850691E-2</v>
      </c>
      <c r="I4" s="126"/>
    </row>
    <row r="5" spans="1:9" ht="15" customHeight="1">
      <c r="A5" s="124" t="s">
        <v>2</v>
      </c>
      <c r="B5" s="124">
        <v>393</v>
      </c>
      <c r="C5" s="124">
        <v>229</v>
      </c>
      <c r="D5" s="125">
        <v>46.192139737991269</v>
      </c>
      <c r="E5" s="134">
        <v>8.0714725816389402E-2</v>
      </c>
      <c r="F5" s="135">
        <v>4.7032244814130215E-2</v>
      </c>
      <c r="I5" s="126"/>
    </row>
    <row r="6" spans="1:9">
      <c r="A6" s="124" t="s">
        <v>21</v>
      </c>
      <c r="B6" s="124">
        <v>611</v>
      </c>
      <c r="C6" s="124">
        <v>381</v>
      </c>
      <c r="D6" s="125">
        <v>43.215223097112862</v>
      </c>
      <c r="E6" s="134">
        <v>0.1254877798315876</v>
      </c>
      <c r="F6" s="135">
        <v>7.8250154035736291E-2</v>
      </c>
      <c r="I6" s="126"/>
    </row>
    <row r="7" spans="1:9">
      <c r="A7" s="124" t="s">
        <v>57</v>
      </c>
      <c r="B7" s="124">
        <v>787</v>
      </c>
      <c r="C7" s="124">
        <v>442</v>
      </c>
      <c r="D7" s="125">
        <v>44.020361990950228</v>
      </c>
      <c r="E7" s="134">
        <v>0.1616348326144999</v>
      </c>
      <c r="F7" s="135">
        <v>9.0778393920722941E-2</v>
      </c>
      <c r="I7" s="126"/>
    </row>
    <row r="8" spans="1:9">
      <c r="A8" s="124" t="s">
        <v>60</v>
      </c>
      <c r="B8" s="124">
        <v>1090</v>
      </c>
      <c r="C8" s="124">
        <v>741</v>
      </c>
      <c r="D8" s="125">
        <v>44.283400809716596</v>
      </c>
      <c r="E8" s="134">
        <v>0.22386527007599097</v>
      </c>
      <c r="F8" s="135">
        <v>0.15218730745532963</v>
      </c>
      <c r="I8" s="126"/>
    </row>
    <row r="9" spans="1:9">
      <c r="A9" s="124" t="s">
        <v>20</v>
      </c>
      <c r="B9" s="124">
        <v>1830</v>
      </c>
      <c r="C9" s="124">
        <v>1349</v>
      </c>
      <c r="D9" s="125">
        <v>43.991845811712381</v>
      </c>
      <c r="E9" s="134">
        <v>0.37584719654959953</v>
      </c>
      <c r="F9" s="135">
        <v>0.27705894434175393</v>
      </c>
      <c r="I9" s="126"/>
    </row>
  </sheetData>
  <sortState xmlns:xlrd2="http://schemas.microsoft.com/office/spreadsheetml/2017/richdata2" ref="A4:B9">
    <sortCondition ref="B4:B9"/>
  </sortState>
  <pageMargins left="0.7" right="0.7" top="0.75" bottom="0.75" header="0.3" footer="0.3"/>
  <pageSetup paperSize="9" orientation="portrait" r:id="rId1"/>
  <headerFooter>
    <oddFooter>&amp;L&amp;1#&amp;"Calibri"&amp;10&amp;KA80000Interne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Effectif</vt:lpstr>
      <vt:lpstr>Nombre_AT_MP_agent</vt:lpstr>
      <vt:lpstr>Repartition_categorie_personnel</vt:lpstr>
      <vt:lpstr>Repartition_par_sexe</vt:lpstr>
      <vt:lpstr>Répartition par âge</vt:lpstr>
      <vt:lpstr>Répartition_geo</vt:lpstr>
      <vt:lpstr>Historique_indicateurs</vt:lpstr>
      <vt:lpstr>repartition_par_type_evenement</vt:lpstr>
      <vt:lpstr>tache_sdis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Marteau, Marie</dc:creator>
  <cp:lastModifiedBy>Gautier, Loïc</cp:lastModifiedBy>
  <dcterms:created xsi:type="dcterms:W3CDTF">2022-01-06T14:45:51Z</dcterms:created>
  <dcterms:modified xsi:type="dcterms:W3CDTF">2023-04-21T13:15:11Z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387ec98-8aff-418c-9455-dc857e1ea7dc_Enabled">
    <vt:lpwstr>true</vt:lpwstr>
  </property>
  <property fmtid="{D5CDD505-2E9C-101B-9397-08002B2CF9AE}" pid="3" name="MSIP_Label_1387ec98-8aff-418c-9455-dc857e1ea7dc_SetDate">
    <vt:lpwstr>2023-01-25T14:13:24Z</vt:lpwstr>
  </property>
  <property fmtid="{D5CDD505-2E9C-101B-9397-08002B2CF9AE}" pid="4" name="MSIP_Label_1387ec98-8aff-418c-9455-dc857e1ea7dc_Method">
    <vt:lpwstr>Standard</vt:lpwstr>
  </property>
  <property fmtid="{D5CDD505-2E9C-101B-9397-08002B2CF9AE}" pid="5" name="MSIP_Label_1387ec98-8aff-418c-9455-dc857e1ea7dc_Name">
    <vt:lpwstr>1387ec98-8aff-418c-9455-dc857e1ea7dc</vt:lpwstr>
  </property>
  <property fmtid="{D5CDD505-2E9C-101B-9397-08002B2CF9AE}" pid="6" name="MSIP_Label_1387ec98-8aff-418c-9455-dc857e1ea7dc_SiteId">
    <vt:lpwstr>6eab6365-8194-49c6-a4d0-e2d1a0fbeb74</vt:lpwstr>
  </property>
  <property fmtid="{D5CDD505-2E9C-101B-9397-08002B2CF9AE}" pid="7" name="MSIP_Label_1387ec98-8aff-418c-9455-dc857e1ea7dc_ActionId">
    <vt:lpwstr>706cedcf-5c52-4b18-a444-8664e54d6a9f</vt:lpwstr>
  </property>
  <property fmtid="{D5CDD505-2E9C-101B-9397-08002B2CF9AE}" pid="8" name="MSIP_Label_1387ec98-8aff-418c-9455-dc857e1ea7dc_ContentBits">
    <vt:lpwstr>2</vt:lpwstr>
  </property>
</Properties>
</file>